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見積書_カガミ" sheetId="1" r:id="rId4"/>
    <sheet name="翻訳詳細（K社単価)" sheetId="2" r:id="rId5"/>
  </sheets>
  <definedNames>
    <definedName name="_xlnm._FilterDatabase" localSheetId="0" hidden="1">'見積書_カガミ'!$B$1:$AG$168</definedName>
    <definedName name="_xlnm.Print_Area" localSheetId="0">'見積書_カガミ'!$C$2:$R$179</definedName>
  </definedNames>
  <calcPr calcId="999999" calcMode="auto" calcCompleted="1" fullCalcOnLoad="0" forceFullCalc="0"/>
</workbook>
</file>

<file path=xl/sharedStrings.xml><?xml version="1.0" encoding="utf-8"?>
<sst xmlns="http://schemas.openxmlformats.org/spreadsheetml/2006/main" uniqueCount="129">
  <si>
    <t>切り替え</t>
  </si>
  <si>
    <t>E</t>
  </si>
  <si>
    <t>御  見  積  書</t>
  </si>
  <si>
    <t>精　算　御　見  積  書</t>
  </si>
  <si>
    <t>見積書No:</t>
  </si>
  <si>
    <t xml:space="preserve">株式会社キーエンス </t>
  </si>
  <si>
    <r>
      <rPr>
        <rFont val="メイリオ"/>
        <b val="true"/>
        <i val="false"/>
        <strike val="false"/>
        <color rgb="FF000000"/>
        <sz val="18"/>
        <u val="none"/>
      </rPr>
      <t xml:space="preserve"> </t>
    </r>
    <r>
      <rPr>
        <rFont val="メイリオ"/>
        <b val="true"/>
        <i val="false"/>
        <strike val="false"/>
        <color rgb="FF000000"/>
        <sz val="18"/>
        <u val="single"/>
      </rPr>
      <t xml:space="preserve">販促推進部　販促推進グループ　御中</t>
    </r>
  </si>
  <si>
    <t>株式会社 クイックス</t>
  </si>
  <si>
    <t>代表取締役社長 岡本　泰
愛知県名古屋市熱田区桜田町19-20
TEL052-871-9190 FAX052-889-1410</t>
  </si>
  <si>
    <t>SAPORT No.</t>
  </si>
  <si>
    <t>案件名</t>
  </si>
  <si>
    <t>担当者</t>
  </si>
  <si>
    <t>御見積金額
（税抜き）</t>
  </si>
  <si>
    <t>【見積もり有効期限 : 発行日より1カ月】</t>
  </si>
  <si>
    <r>
      <rPr>
        <rFont val="メイリオ"/>
        <b val="true"/>
        <i val="false"/>
        <strike val="false"/>
        <color rgb="FFFF0000"/>
        <sz val="12"/>
        <u val="none"/>
      </rPr>
      <t xml:space="preserve">  </t>
    </r>
    <r>
      <rPr>
        <rFont val="メイリオ"/>
        <b val="true"/>
        <i val="false"/>
        <strike val="false"/>
        <color rgb="FFFF0000"/>
        <sz val="12"/>
        <u val="single"/>
      </rPr>
      <t xml:space="preserve">＊見積条件については、備考欄を確認願います。</t>
    </r>
  </si>
  <si>
    <t>事業部様/種別</t>
  </si>
  <si>
    <t>KWIX  JobID:000031</t>
  </si>
  <si>
    <t>F</t>
  </si>
  <si>
    <t>制作　概算見積書</t>
  </si>
  <si>
    <t>執行
役員</t>
  </si>
  <si>
    <t>確認日</t>
  </si>
  <si>
    <t>課長
部長</t>
  </si>
  <si>
    <t>担当</t>
  </si>
  <si>
    <t>作成日</t>
  </si>
  <si>
    <t>#00000</t>
  </si>
  <si>
    <t>メトロロジ事業部様/TG</t>
  </si>
  <si>
    <t>WM6000納品説明会資料 689077</t>
  </si>
  <si>
    <t>DTP</t>
  </si>
  <si>
    <t>翻訳費</t>
  </si>
  <si>
    <t>PQ</t>
  </si>
  <si>
    <t>CS課PQ</t>
  </si>
  <si>
    <t>VQ</t>
  </si>
  <si>
    <t>予測F</t>
  </si>
  <si>
    <t>作業時間（社員）</t>
  </si>
  <si>
    <t>作業時間（契約社員）</t>
  </si>
  <si>
    <t>G</t>
  </si>
  <si>
    <t>SAPORT No./案件名</t>
  </si>
  <si>
    <t>言語</t>
  </si>
  <si>
    <t>項目</t>
  </si>
  <si>
    <t>ランク</t>
  </si>
  <si>
    <t>係数</t>
  </si>
  <si>
    <t>単価</t>
  </si>
  <si>
    <t>小計</t>
  </si>
  <si>
    <t>ディレクション費
（10%）</t>
  </si>
  <si>
    <t>各合計</t>
  </si>
  <si>
    <t>合計</t>
  </si>
  <si>
    <t>C</t>
  </si>
  <si>
    <t>イニシャル</t>
  </si>
  <si>
    <t>式</t>
  </si>
  <si>
    <t>ランクA</t>
  </si>
  <si>
    <t>頁</t>
  </si>
  <si>
    <t>ランクB</t>
  </si>
  <si>
    <t>ランクC</t>
  </si>
  <si>
    <t>翻訳</t>
  </si>
  <si>
    <t>内訳は別紙翻訳詳細を参照ください</t>
  </si>
  <si>
    <t>KW</t>
  </si>
  <si>
    <t>KC</t>
  </si>
  <si>
    <t>調整中</t>
  </si>
  <si>
    <t>KC広告法対応</t>
  </si>
  <si>
    <t>DTP（32ページ以下）</t>
  </si>
  <si>
    <t>品質保証</t>
  </si>
  <si>
    <t>KK</t>
  </si>
  <si>
    <t>翻訳＋DTP
(プロラングス）</t>
  </si>
  <si>
    <t>KT</t>
  </si>
  <si>
    <t>翻訳＋DTP
(SDLタイ）</t>
  </si>
  <si>
    <t>【内訳】</t>
  </si>
  <si>
    <t>総計(税抜き）</t>
  </si>
  <si>
    <t>KK/KT</t>
  </si>
  <si>
    <t>【見積内容】</t>
  </si>
  <si>
    <t xml:space="preserve">  お見積書の金額計算には、過去の翻訳内容をデータベース化した翻訳メモリ*1による効率化が考慮されています</t>
  </si>
  <si>
    <t xml:space="preserve"> 概算スケジュール（初校提出まで）
*ご発注の日時により、初校までの提出日数が見積もり時より時間を要する場合があります</t>
  </si>
  <si>
    <t>翻訳費算出方法</t>
  </si>
  <si>
    <t>既存メモリマッチ</t>
  </si>
  <si>
    <t>アライメント</t>
  </si>
  <si>
    <t>メモリマッチなし</t>
  </si>
  <si>
    <t>日程（1言語あたり）</t>
  </si>
  <si>
    <t>備考</t>
  </si>
  <si>
    <t>営業日</t>
  </si>
  <si>
    <t>【DTPランク表】</t>
  </si>
  <si>
    <t>【マッチ率の種別】</t>
  </si>
  <si>
    <t>ランク分け</t>
  </si>
  <si>
    <t>内容</t>
  </si>
  <si>
    <t>単位</t>
  </si>
  <si>
    <t>マッチ率</t>
  </si>
  <si>
    <t>説明</t>
  </si>
  <si>
    <t>データのアップダウン・提出データ作成などの作業対応</t>
  </si>
  <si>
    <t>新規</t>
  </si>
  <si>
    <t>データベースに類似のセグメントがない</t>
  </si>
  <si>
    <t>Aランク</t>
  </si>
  <si>
    <t>50%以上（図文字修正含む）</t>
  </si>
  <si>
    <t>75%～84%マッチ</t>
  </si>
  <si>
    <t>類似のセグメントがある</t>
  </si>
  <si>
    <t>Bランク</t>
  </si>
  <si>
    <t>50%未満（図文字修正含む）/ 旧規定→新規程移行</t>
  </si>
  <si>
    <t>85%～99%マッチ</t>
  </si>
  <si>
    <t>同上</t>
  </si>
  <si>
    <t>Cランク</t>
  </si>
  <si>
    <t>翻訳後のタッチアップのみ（※新規程に移行済みでのあること）</t>
  </si>
  <si>
    <t>100%マッチ</t>
  </si>
  <si>
    <t>同一の登録セグメントがある</t>
  </si>
  <si>
    <t>繰り返し</t>
  </si>
  <si>
    <t>同じ表現の繰り返し</t>
  </si>
  <si>
    <t>完全一致</t>
  </si>
  <si>
    <t>直前及び当該セグメントが同一である</t>
  </si>
  <si>
    <t>特記事項</t>
  </si>
  <si>
    <t>KK版（プロラングス）の費用について
1$＝\144.17（2023/6/26現在：T.T.S.）</t>
  </si>
  <si>
    <t>追加作業履歴</t>
  </si>
  <si>
    <t>日時</t>
  </si>
  <si>
    <t>校正種別</t>
  </si>
  <si>
    <t>作業種別</t>
  </si>
  <si>
    <t>追加費用</t>
  </si>
  <si>
    <t>承認</t>
  </si>
  <si>
    <t>内訳</t>
  </si>
  <si>
    <t>言語別小計</t>
  </si>
  <si>
    <t>管理費 (20%)</t>
  </si>
  <si>
    <t>言語別合計</t>
  </si>
  <si>
    <t>KMX</t>
  </si>
  <si>
    <t>翻訳メモリのアラインメント準備</t>
  </si>
  <si>
    <t>時間</t>
  </si>
  <si>
    <t>ファイル前処理/後処理</t>
  </si>
  <si>
    <t>翻訳メモリ管理</t>
  </si>
  <si>
    <t>翻訳メモリアライメント</t>
  </si>
  <si>
    <t>75%～84%</t>
  </si>
  <si>
    <t>85%～99%</t>
  </si>
  <si>
    <t>100% マッチ</t>
  </si>
  <si>
    <t>追加修正</t>
  </si>
  <si>
    <t>文字/ワード</t>
  </si>
  <si>
    <t>リンギスティックレビュー</t>
  </si>
  <si>
    <t>項目小計</t>
  </si>
</sst>
</file>

<file path=xl/styles.xml><?xml version="1.0" encoding="utf-8"?>
<styleSheet xmlns="http://schemas.openxmlformats.org/spreadsheetml/2006/main" xml:space="preserve">
  <numFmts count="8">
    <numFmt numFmtId="164" formatCode="&quot;¥&quot;#,##0;[Red]&quot;¥&quot;\-#,##0"/>
    <numFmt numFmtId="165" formatCode="\$#,##0.00;[Red]\-\$#,##0.00"/>
    <numFmt numFmtId="166" formatCode="\$#,##0;[Red]\-\$#,##0"/>
    <numFmt numFmtId="167" formatCode="&quot;$&quot;#,##0.00"/>
    <numFmt numFmtId="168" formatCode="#&quot;時&quot;&quot;間&quot;"/>
    <numFmt numFmtId="169" formatCode="&quot;¥&quot;#,##0;&quot;¥&quot;\-#,##0"/>
    <numFmt numFmtId="170" formatCode="&quot;¥&quot;#,##0"/>
    <numFmt numFmtId="171" formatCode="#0.0"/>
  </numFmts>
  <fonts count="25">
    <font>
      <b val="0"/>
      <i val="0"/>
      <strike val="0"/>
      <u val="none"/>
      <sz val="11"/>
      <color rgb="FF000000"/>
      <name val="ＭＳ Ｐゴシック"/>
      <scheme val="minor"/>
    </font>
    <font>
      <b val="0"/>
      <i val="0"/>
      <strike val="0"/>
      <u val="none"/>
      <sz val="11"/>
      <color rgb="FF000000"/>
      <name val="メイリオ"/>
    </font>
    <font>
      <b val="1"/>
      <i val="0"/>
      <strike val="0"/>
      <u val="none"/>
      <sz val="12"/>
      <color rgb="FF000000"/>
      <name val="メイリオ"/>
    </font>
    <font>
      <b val="1"/>
      <i val="0"/>
      <strike val="0"/>
      <u val="none"/>
      <sz val="16"/>
      <color rgb="FF000000"/>
      <name val="メイリオ"/>
    </font>
    <font>
      <b val="1"/>
      <i val="0"/>
      <strike val="0"/>
      <u val="none"/>
      <sz val="11"/>
      <color rgb="FF000000"/>
      <name val="メイリオ"/>
    </font>
    <font>
      <b val="0"/>
      <i val="0"/>
      <strike val="0"/>
      <u val="none"/>
      <sz val="10"/>
      <color rgb="FF000000"/>
      <name val="Meiryo UI"/>
    </font>
    <font>
      <b val="0"/>
      <i val="0"/>
      <strike val="0"/>
      <u val="none"/>
      <sz val="11"/>
      <color rgb="FFBFBFBF"/>
      <name val="メイリオ"/>
    </font>
    <font>
      <b val="1"/>
      <i val="0"/>
      <strike val="0"/>
      <u val="none"/>
      <sz val="11"/>
      <color rgb="FFFFFFFF"/>
      <name val="メイリオ"/>
    </font>
    <font>
      <b val="1"/>
      <i val="0"/>
      <strike val="0"/>
      <u val="none"/>
      <sz val="28"/>
      <color rgb="FFFFFFFF"/>
      <name val="ＭＳ Ｐゴシック"/>
    </font>
    <font>
      <b val="1"/>
      <i val="0"/>
      <strike val="0"/>
      <u val="none"/>
      <sz val="20"/>
      <color rgb="FFFFFFFF"/>
      <name val="ＭＳ Ｐゴシック"/>
    </font>
    <font>
      <b val="1"/>
      <i val="0"/>
      <strike val="0"/>
      <u val="single"/>
      <sz val="18"/>
      <color rgb="FF000000"/>
      <name val="メイリオ"/>
    </font>
    <font>
      <b val="0"/>
      <i val="0"/>
      <strike val="0"/>
      <u val="single"/>
      <sz val="16"/>
      <color rgb="FF000000"/>
      <name val="メイリオ"/>
    </font>
    <font>
      <b val="1"/>
      <i val="0"/>
      <strike val="0"/>
      <u val="single"/>
      <sz val="12"/>
      <color rgb="FFFF0000"/>
      <name val="メイリオ"/>
    </font>
    <font>
      <b val="0"/>
      <i val="0"/>
      <strike val="0"/>
      <u val="none"/>
      <sz val="11"/>
      <color rgb="FF000000"/>
      <name val="Meiryo UI"/>
    </font>
    <font>
      <b val="1"/>
      <i val="0"/>
      <strike val="0"/>
      <u val="none"/>
      <sz val="8"/>
      <color rgb="FFFFFFFF"/>
      <name val="メイリオ"/>
    </font>
    <font>
      <b val="1"/>
      <i val="0"/>
      <strike val="0"/>
      <u val="none"/>
      <sz val="16"/>
      <color rgb="FF000000"/>
      <name val="ＭＳ Ｐゴシック"/>
    </font>
    <font>
      <b val="0"/>
      <i val="0"/>
      <strike val="0"/>
      <u val="none"/>
      <sz val="12"/>
      <color rgb="FF000000"/>
      <name val="メイリオ"/>
    </font>
    <font>
      <b val="0"/>
      <i val="0"/>
      <strike val="0"/>
      <u val="none"/>
      <sz val="10"/>
      <color rgb="FF000000"/>
      <name val="メイリオ"/>
    </font>
    <font>
      <b val="1"/>
      <i val="0"/>
      <strike val="0"/>
      <u val="none"/>
      <sz val="11"/>
      <color rgb="FF000000"/>
      <name val="Meiryo UI"/>
    </font>
    <font>
      <b val="1"/>
      <i val="0"/>
      <strike val="0"/>
      <u val="none"/>
      <sz val="12"/>
      <color rgb="FFFFFFFF"/>
      <name val="メイリオ"/>
    </font>
    <font>
      <b val="0"/>
      <i val="0"/>
      <strike val="0"/>
      <u val="single"/>
      <sz val="12"/>
      <color rgb="FF000000"/>
      <name val="メイリオ"/>
    </font>
    <font>
      <b val="0"/>
      <i val="0"/>
      <strike val="0"/>
      <u val="single"/>
      <sz val="12"/>
      <color rgb="FFFFFFFF"/>
      <name val="メイリオ"/>
    </font>
    <font>
      <b val="1"/>
      <i val="0"/>
      <strike val="0"/>
      <u val="single"/>
      <sz val="22"/>
      <color rgb="FF000000"/>
      <name val="メイリオ"/>
    </font>
    <font>
      <b val="1"/>
      <i val="0"/>
      <strike val="0"/>
      <u val="none"/>
      <sz val="14"/>
      <color rgb="FF000000"/>
      <name val="メイリオ"/>
    </font>
    <font>
      <b val="1"/>
      <i val="0"/>
      <strike val="0"/>
      <u val="none"/>
      <sz val="36"/>
      <color rgb="FFFFFFFF"/>
      <name val="ＭＳ Ｐゴシック"/>
    </font>
  </fonts>
  <fills count="9">
    <fill>
      <patternFill patternType="none"/>
    </fill>
    <fill>
      <patternFill patternType="gray125"/>
    </fill>
    <fill>
      <patternFill patternType="solid">
        <fgColor rgb="FFE46C0A"/>
        <bgColor rgb="FFFFFFFF"/>
      </patternFill>
    </fill>
    <fill>
      <patternFill patternType="solid">
        <fgColor rgb="FFFFFF00"/>
        <bgColor rgb="FFFFFFFF"/>
      </patternFill>
    </fill>
    <fill>
      <patternFill patternType="solid">
        <fgColor rgb="FF00C7B1"/>
        <bgColor rgb="FFFFFFFF"/>
      </patternFill>
    </fill>
    <fill>
      <patternFill patternType="solid">
        <fgColor rgb="FFFFFFFF"/>
        <bgColor rgb="FFFFFFFF"/>
      </patternFill>
    </fill>
    <fill>
      <patternFill patternType="solid">
        <fgColor rgb="FFFF0000"/>
        <bgColor rgb="FFFFFFFF"/>
      </patternFill>
    </fill>
    <fill>
      <patternFill patternType="solid">
        <fgColor rgb="FF002060"/>
        <bgColor rgb="FFFFFFFF"/>
      </patternFill>
    </fill>
    <fill>
      <patternFill patternType="solid">
        <fgColor rgb="ff00A89F"/>
        <bgColor rgb="ff00A89F"/>
      </patternFill>
    </fill>
  </fills>
  <borders count="30">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right/>
      <top/>
      <bottom style="thin">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hair">
        <color rgb="ff000000"/>
      </left>
      <right style="hair">
        <color rgb="ff000000"/>
      </right>
      <top style="medium">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medium">
        <color rgb="ff000000"/>
      </bottom>
      <diagonal/>
    </border>
    <border>
      <left style="hair">
        <color rgb="ff000000"/>
      </left>
      <right style="hair">
        <color rgb="ff000000"/>
      </right>
      <top style="medium">
        <color rgb="ff000000"/>
      </top>
      <bottom style="medium">
        <color rgb="ff000000"/>
      </bottom>
      <diagonal/>
    </border>
    <border>
      <left style="hair">
        <color rgb="ff000000"/>
      </left>
      <right style="medium">
        <color rgb="ff000000"/>
      </right>
      <top style="medium">
        <color rgb="ff000000"/>
      </top>
      <bottom style="medium">
        <color rgb="ff000000"/>
      </bottom>
      <diagonal/>
    </border>
    <border>
      <left style="medium">
        <color rgb="ff000000"/>
      </left>
      <right style="hair">
        <color rgb="ff000000"/>
      </right>
      <top style="medium">
        <color rgb="ff000000"/>
      </top>
      <bottom style="medium">
        <color rgb="ff000000"/>
      </bottom>
      <diagonal/>
    </border>
    <border>
      <left style="medium">
        <color rgb="ff000000"/>
      </left>
      <right style="hair">
        <color rgb="ff000000"/>
      </right>
      <top style="medium">
        <color rgb="ff000000"/>
      </top>
      <bottom style="hair">
        <color rgb="ff000000"/>
      </bottom>
      <diagonal/>
    </border>
    <border>
      <left style="medium">
        <color rgb="ff000000"/>
      </left>
      <right style="hair">
        <color rgb="ff000000"/>
      </right>
      <top style="hair">
        <color rgb="ff000000"/>
      </top>
      <bottom style="hair">
        <color rgb="ff000000"/>
      </bottom>
      <diagonal/>
    </border>
    <border>
      <left style="medium">
        <color rgb="ff000000"/>
      </left>
      <right style="hair">
        <color rgb="ff000000"/>
      </right>
      <top style="hair">
        <color rgb="ff000000"/>
      </top>
      <bottom style="medium">
        <color rgb="ff000000"/>
      </bottom>
      <diagonal/>
    </border>
    <border>
      <left style="hair">
        <color rgb="ff000000"/>
      </left>
      <right style="medium">
        <color rgb="ff000000"/>
      </right>
      <top style="medium">
        <color rgb="ff000000"/>
      </top>
      <bottom style="hair">
        <color rgb="ff000000"/>
      </bottom>
      <diagonal/>
    </border>
    <border>
      <left style="hair">
        <color rgb="ff000000"/>
      </left>
      <right style="medium">
        <color rgb="ff000000"/>
      </right>
      <top style="hair">
        <color rgb="ff000000"/>
      </top>
      <bottom style="hair">
        <color rgb="ff000000"/>
      </bottom>
      <diagonal/>
    </border>
    <border>
      <left style="hair">
        <color rgb="ff000000"/>
      </left>
      <right style="medium">
        <color rgb="ff000000"/>
      </right>
      <top style="hair">
        <color rgb="ff000000"/>
      </top>
      <bottom style="medium">
        <color rgb="ff000000"/>
      </bottom>
      <diagonal/>
    </border>
  </borders>
  <cellStyleXfs count="1">
    <xf numFmtId="0" fontId="0" fillId="0" borderId="0"/>
  </cellStyleXfs>
  <cellXfs count="184">
    <xf xfId="0" fontId="0" numFmtId="0" fillId="0" borderId="0" applyFont="0" applyNumberFormat="0" applyFill="0" applyBorder="0" applyAlignment="1">
      <alignment vertical="center" textRotation="0" wrapText="false" shrinkToFit="false"/>
    </xf>
    <xf xfId="0" fontId="1" numFmtId="0" fillId="0" borderId="0" applyFont="1" applyNumberFormat="0" applyFill="0" applyBorder="0" applyAlignment="1">
      <alignment vertical="center" textRotation="0" wrapText="false" shrinkToFit="false"/>
    </xf>
    <xf xfId="0" fontId="1"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2" numFmtId="0" fillId="0" borderId="0" applyFont="1" applyNumberFormat="0" applyFill="0" applyBorder="0" applyAlignment="1">
      <alignment horizontal="center" vertical="center" textRotation="0" wrapText="false" shrinkToFit="false"/>
    </xf>
    <xf xfId="0" fontId="3"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bottom" textRotation="0" wrapText="false" shrinkToFit="false"/>
    </xf>
    <xf xfId="0" fontId="4"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164" fillId="0" borderId="1" applyFont="1" applyNumberFormat="1" applyFill="0" applyBorder="1" applyAlignment="1">
      <alignment vertical="center" textRotation="0" wrapText="false" shrinkToFit="true"/>
    </xf>
    <xf xfId="0" fontId="4" numFmtId="0" fillId="0" borderId="1"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false"/>
    </xf>
    <xf xfId="0" fontId="2" numFmtId="0" fillId="0" borderId="0" applyFont="1" applyNumberFormat="0" applyFill="0" applyBorder="0" applyAlignment="1">
      <alignment horizontal="left" vertical="center" textRotation="0" wrapText="false" shrinkToFit="false"/>
    </xf>
    <xf xfId="0" fontId="1" numFmtId="164" fillId="0" borderId="0" applyFont="1" applyNumberFormat="1" applyFill="0" applyBorder="0" applyAlignment="1">
      <alignment vertical="center" textRotation="0" wrapText="false" shrinkToFit="false"/>
    </xf>
    <xf xfId="0" fontId="4" numFmtId="0" fillId="0" borderId="0" applyFont="1" applyNumberFormat="0" applyFill="0" applyBorder="0" applyAlignment="1">
      <alignment vertical="center" textRotation="0" wrapText="false" shrinkToFit="false"/>
    </xf>
    <xf xfId="0" fontId="4"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5" numFmtId="0" fillId="0" borderId="0" applyFont="1" applyNumberFormat="0" applyFill="0" applyBorder="0" applyAlignment="1">
      <alignment vertical="center" textRotation="0" wrapText="false" shrinkToFit="false"/>
    </xf>
    <xf xfId="0" fontId="5" numFmtId="165" fillId="0" borderId="0" applyFont="1" applyNumberFormat="1" applyFill="0" applyBorder="0" applyAlignment="1">
      <alignment vertical="center" textRotation="0" wrapText="false" shrinkToFit="false"/>
    </xf>
    <xf xfId="0" fontId="5" numFmtId="166" fillId="0" borderId="0" applyFont="1" applyNumberFormat="1" applyFill="0" applyBorder="0" applyAlignment="1">
      <alignment vertical="center" textRotation="0" wrapText="false" shrinkToFit="false"/>
    </xf>
    <xf xfId="0" fontId="5" numFmtId="167" fillId="0" borderId="0" applyFont="1" applyNumberFormat="1" applyFill="0" applyBorder="0" applyAlignment="1">
      <alignment vertical="center" textRotation="0" wrapText="false" shrinkToFit="false"/>
    </xf>
    <xf xfId="0" fontId="6" numFmtId="0" fillId="0" borderId="1" applyFont="1" applyNumberFormat="0" applyFill="0" applyBorder="1"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true"/>
    </xf>
    <xf xfId="0" fontId="8" numFmtId="0" fillId="0" borderId="0" applyFont="1" applyNumberFormat="0" applyFill="0" applyBorder="0" applyAlignment="1">
      <alignment horizontal="center" vertical="center" textRotation="0" wrapText="false" shrinkToFit="false"/>
    </xf>
    <xf xfId="0" fontId="9"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vertical="center" textRotation="0" wrapText="false" shrinkToFit="false"/>
    </xf>
    <xf xfId="0" fontId="11" numFmtId="0" fillId="0" borderId="0" applyFont="1" applyNumberFormat="0" applyFill="0" applyBorder="0" applyAlignment="1">
      <alignment vertical="center" textRotation="0" wrapText="false" shrinkToFit="false"/>
    </xf>
    <xf xfId="0" fontId="3" numFmtId="0" fillId="0" borderId="0" applyFont="1" applyNumberFormat="0" applyFill="0" applyBorder="0" applyAlignment="1">
      <alignment horizontal="right" vertical="bottom" textRotation="0" wrapText="false" shrinkToFit="false"/>
    </xf>
    <xf xfId="0" fontId="12" numFmtId="0" fillId="0" borderId="0" applyFont="1" applyNumberFormat="0" applyFill="0" applyBorder="0" applyAlignment="1">
      <alignment horizontal="left" vertical="center" textRotation="0" wrapText="false" shrinkToFit="false"/>
    </xf>
    <xf xfId="0" fontId="1" numFmtId="0" fillId="3" borderId="0" applyFont="1" applyNumberFormat="0" applyFill="1" applyBorder="0" applyAlignment="1">
      <alignment vertical="center" textRotation="0" wrapText="false" shrinkToFit="false"/>
    </xf>
    <xf xfId="0" fontId="13" numFmtId="0" fillId="0" borderId="0" applyFont="1" applyNumberFormat="0" applyFill="0" applyBorder="0" applyAlignment="1">
      <alignment horizontal="center" vertical="bottom" textRotation="0" wrapText="false" shrinkToFit="true"/>
    </xf>
    <xf xfId="0" fontId="4" numFmtId="0" fillId="0" borderId="1"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0" fillId="0" borderId="2"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false"/>
    </xf>
    <xf xfId="0" fontId="14" numFmtId="0" fillId="4" borderId="1" applyFont="1" applyNumberFormat="0" applyFill="1" applyBorder="1" applyAlignment="1">
      <alignment horizontal="center" vertical="center" textRotation="0" wrapText="true" shrinkToFit="true"/>
    </xf>
    <xf xfId="0" fontId="7" numFmtId="0" fillId="2" borderId="1" applyFont="1" applyNumberFormat="0" applyFill="1" applyBorder="1" applyAlignment="1">
      <alignment horizontal="center" vertical="center" textRotation="0" wrapText="false" shrinkToFit="false"/>
    </xf>
    <xf xfId="0" fontId="14" numFmtId="0" fillId="2" borderId="1" applyFont="1" applyNumberFormat="0" applyFill="1" applyBorder="1" applyAlignment="1">
      <alignment horizontal="center" vertical="center" textRotation="0" wrapText="true" shrinkToFit="true"/>
    </xf>
    <xf xfId="0" fontId="1" numFmtId="0" fillId="0" borderId="1" applyFont="1" applyNumberFormat="0" applyFill="0" applyBorder="1" applyAlignment="1">
      <alignment vertical="center" textRotation="0" wrapText="false" shrinkToFit="true"/>
    </xf>
    <xf xfId="0" fontId="1" numFmtId="164" fillId="0" borderId="1" applyFont="1" applyNumberFormat="1" applyFill="0" applyBorder="1" applyAlignment="1">
      <alignment vertical="center" textRotation="0" wrapText="false" shrinkToFit="true"/>
    </xf>
    <xf xfId="0" fontId="1" numFmtId="0" fillId="0" borderId="1" applyFont="1" applyNumberFormat="0" applyFill="0" applyBorder="1" applyAlignment="1">
      <alignment horizontal="right" vertical="center" textRotation="0" wrapText="false" shrinkToFit="true"/>
    </xf>
    <xf xfId="0" fontId="2" numFmtId="0" fillId="0" borderId="0" applyFont="1" applyNumberFormat="0" applyFill="0" applyBorder="0"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true"/>
    </xf>
    <xf xfId="0" fontId="1" numFmtId="168" fillId="0" borderId="1" applyFont="1" applyNumberFormat="1" applyFill="0" applyBorder="1" applyAlignment="1">
      <alignment horizontal="center" vertical="center" textRotation="0" wrapText="false" shrinkToFit="false"/>
    </xf>
    <xf xfId="0" fontId="1" numFmtId="164" fillId="0" borderId="1"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true"/>
    </xf>
    <xf xfId="0" fontId="15" numFmtId="0" fillId="5" borderId="1" applyFont="1" applyNumberFormat="0" applyFill="1" applyBorder="1"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true" shrinkToFit="false"/>
    </xf>
    <xf xfId="0" fontId="1" numFmtId="0" fillId="0" borderId="1" applyFont="1" applyNumberFormat="0" applyFill="0" applyBorder="1" applyAlignment="1">
      <alignment vertical="center" textRotation="0" wrapText="true" shrinkToFit="false"/>
    </xf>
    <xf xfId="0" fontId="1" numFmtId="0" fillId="0" borderId="3" applyFont="1" applyNumberFormat="0" applyFill="0" applyBorder="1" applyAlignment="1">
      <alignment horizontal="left" vertical="center" textRotation="0" wrapText="false" shrinkToFit="true"/>
    </xf>
    <xf xfId="0" fontId="1" numFmtId="0" fillId="0" borderId="4" applyFont="1" applyNumberFormat="0" applyFill="0" applyBorder="1" applyAlignment="1">
      <alignment horizontal="left" vertical="center" textRotation="0" wrapText="false" shrinkToFit="true"/>
    </xf>
    <xf xfId="0" fontId="1" numFmtId="0" fillId="0" borderId="5" applyFont="1" applyNumberFormat="0" applyFill="0" applyBorder="1" applyAlignment="1">
      <alignment horizontal="left" vertical="center" textRotation="0" wrapText="false" shrinkToFit="true"/>
    </xf>
    <xf xfId="0" fontId="1" numFmtId="164" fillId="0" borderId="3" applyFont="1" applyNumberFormat="1" applyFill="0" applyBorder="1" applyAlignment="1">
      <alignment horizontal="center" vertical="center" textRotation="0" wrapText="false" shrinkToFit="false"/>
    </xf>
    <xf xfId="0" fontId="1" numFmtId="164" fillId="0" borderId="5"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false"/>
    </xf>
    <xf xfId="0" fontId="1" numFmtId="49" fillId="0" borderId="1" applyFont="1" applyNumberFormat="1" applyFill="0" applyBorder="1" applyAlignment="1">
      <alignment horizontal="center" vertical="center" textRotation="0" wrapText="false" shrinkToFit="false"/>
    </xf>
    <xf xfId="0" fontId="1" numFmtId="164" fillId="0" borderId="4" applyFont="1" applyNumberFormat="1" applyFill="0" applyBorder="1" applyAlignment="1">
      <alignment horizontal="center" vertical="center" textRotation="0" wrapText="false" shrinkToFit="false"/>
    </xf>
    <xf xfId="0" fontId="2" numFmtId="0" fillId="0" borderId="1" applyFont="1" applyNumberFormat="0" applyFill="0" applyBorder="1" applyAlignment="1">
      <alignment horizontal="center" vertical="center" textRotation="0" wrapText="false" shrinkToFit="false"/>
    </xf>
    <xf xfId="0" fontId="2" numFmtId="0" fillId="0" borderId="3" applyFont="1" applyNumberFormat="0" applyFill="0" applyBorder="1" applyAlignment="1">
      <alignment horizontal="center" vertical="center" textRotation="0" wrapText="false" shrinkToFit="false"/>
    </xf>
    <xf xfId="0" fontId="2" numFmtId="0" fillId="0" borderId="5"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horizontal="left" vertical="center" textRotation="0" wrapText="false" shrinkToFit="true"/>
    </xf>
    <xf xfId="0" fontId="0" numFmtId="0" fillId="0" borderId="1" applyFont="0" applyNumberFormat="0" applyFill="0" applyBorder="1" applyAlignment="1">
      <alignment vertical="center" textRotation="0" wrapText="false" shrinkToFit="true"/>
    </xf>
    <xf xfId="0" fontId="1" numFmtId="164" fillId="0" borderId="1" applyFont="1" applyNumberFormat="1" applyFill="0" applyBorder="1" applyAlignment="1">
      <alignment horizontal="right" vertical="center" textRotation="0" wrapText="false" shrinkToFit="true"/>
    </xf>
    <xf xfId="0" fontId="4" numFmtId="164" fillId="0" borderId="1" applyFont="1" applyNumberFormat="1" applyFill="0" applyBorder="1" applyAlignment="1">
      <alignment horizontal="right"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4" numFmtId="0" fillId="0" borderId="3" applyFont="1" applyNumberFormat="0" applyFill="0" applyBorder="1" applyAlignment="1">
      <alignment horizontal="left" vertical="center" textRotation="0" wrapText="false" shrinkToFit="false"/>
    </xf>
    <xf xfId="0" fontId="4" numFmtId="0" fillId="0" borderId="4" applyFont="1" applyNumberFormat="0" applyFill="0" applyBorder="1" applyAlignment="1">
      <alignment horizontal="left" vertical="center" textRotation="0" wrapText="false" shrinkToFit="false"/>
    </xf>
    <xf xfId="0" fontId="4" numFmtId="0" fillId="0" borderId="5" applyFont="1" applyNumberFormat="0" applyFill="0" applyBorder="1" applyAlignment="1">
      <alignment horizontal="left" vertical="center" textRotation="0" wrapText="false" shrinkToFit="false"/>
    </xf>
    <xf xfId="0" fontId="2" numFmtId="0" fillId="0" borderId="3" applyFont="1" applyNumberFormat="0" applyFill="0" applyBorder="1" applyAlignment="1">
      <alignment horizontal="left" vertical="top" textRotation="0" wrapText="true" shrinkToFit="false"/>
    </xf>
    <xf xfId="0" fontId="2" numFmtId="0" fillId="0" borderId="4" applyFont="1" applyNumberFormat="0" applyFill="0" applyBorder="1" applyAlignment="1">
      <alignment horizontal="left" vertical="top" textRotation="0" wrapText="true" shrinkToFit="false"/>
    </xf>
    <xf xfId="0" fontId="2" numFmtId="0" fillId="0" borderId="5" applyFont="1" applyNumberFormat="0" applyFill="0" applyBorder="1" applyAlignment="1">
      <alignment horizontal="left" vertical="top" textRotation="0" wrapText="true" shrinkToFit="false"/>
    </xf>
    <xf xfId="0" fontId="13" numFmtId="0" fillId="0" borderId="1" applyFont="1" applyNumberFormat="0" applyFill="0" applyBorder="1" applyAlignment="1">
      <alignment horizontal="center" vertical="bottom" textRotation="0" wrapText="false" shrinkToFit="true"/>
    </xf>
    <xf xfId="0" fontId="1" numFmtId="0" fillId="0" borderId="1" applyFont="1" applyNumberFormat="0" applyFill="0" applyBorder="1" applyAlignment="1">
      <alignment horizontal="center" vertical="center" textRotation="0" wrapText="false" shrinkToFit="false"/>
    </xf>
    <xf xfId="0" fontId="13" numFmtId="0" fillId="0" borderId="3" applyFont="1" applyNumberFormat="0" applyFill="0" applyBorder="1" applyAlignment="1">
      <alignment horizontal="left" vertical="center" textRotation="0" wrapText="false" shrinkToFit="false"/>
    </xf>
    <xf xfId="0" fontId="13" numFmtId="0" fillId="0" borderId="5" applyFont="1" applyNumberFormat="0" applyFill="0" applyBorder="1" applyAlignment="1">
      <alignment horizontal="left" vertical="center" textRotation="0" wrapText="false" shrinkToFit="false"/>
    </xf>
    <xf xfId="0" fontId="13" numFmtId="0" fillId="0" borderId="3" applyFont="1" applyNumberFormat="0" applyFill="0" applyBorder="1" applyAlignment="1">
      <alignment horizontal="center" vertical="center" textRotation="0" wrapText="false" shrinkToFit="false"/>
    </xf>
    <xf xfId="0" fontId="13" numFmtId="0" fillId="0" borderId="4" applyFont="1" applyNumberFormat="0" applyFill="0" applyBorder="1" applyAlignment="1">
      <alignment horizontal="center" vertical="center" textRotation="0" wrapText="false" shrinkToFit="false"/>
    </xf>
    <xf xfId="0" fontId="13" numFmtId="0" fillId="0" borderId="5" applyFont="1" applyNumberFormat="0" applyFill="0" applyBorder="1" applyAlignment="1">
      <alignment horizontal="center" vertical="center" textRotation="0" wrapText="false" shrinkToFit="false"/>
    </xf>
    <xf xfId="0" fontId="13" numFmtId="0" fillId="0" borderId="1" applyFont="1" applyNumberFormat="0" applyFill="0" applyBorder="1" applyAlignment="1">
      <alignment horizontal="center" vertical="center" textRotation="0" wrapText="false" shrinkToFit="false"/>
    </xf>
    <xf xfId="0" fontId="16" numFmtId="0" fillId="0" borderId="1" applyFont="1" applyNumberFormat="0" applyFill="0" applyBorder="1" applyAlignment="1">
      <alignment horizontal="left" vertical="top" textRotation="0" wrapText="true" shrinkToFit="false"/>
    </xf>
    <xf xfId="0" fontId="16" numFmtId="0" fillId="0" borderId="6" applyFont="1" applyNumberFormat="0" applyFill="0" applyBorder="1" applyAlignment="1">
      <alignment horizontal="left" vertical="top" textRotation="0" wrapText="true" shrinkToFit="false"/>
    </xf>
    <xf xfId="0" fontId="16" numFmtId="0" fillId="0" borderId="0" applyFont="1" applyNumberFormat="0" applyFill="0" applyBorder="0" applyAlignment="1">
      <alignment horizontal="left" vertical="top" textRotation="0" wrapText="true" shrinkToFit="false"/>
    </xf>
    <xf xfId="0" fontId="1" numFmtId="0" fillId="0" borderId="6" applyFont="1" applyNumberFormat="0" applyFill="0" applyBorder="1" applyAlignment="1">
      <alignment horizontal="center" vertical="center" textRotation="0" wrapText="false" shrinkToFit="true"/>
    </xf>
    <xf xfId="0" fontId="1" numFmtId="0" fillId="0" borderId="7" applyFont="1" applyNumberFormat="0" applyFill="0" applyBorder="1" applyAlignment="1">
      <alignment horizontal="center" vertical="center" textRotation="0" wrapText="false" shrinkToFit="true"/>
    </xf>
    <xf xfId="0" fontId="1" numFmtId="164" fillId="0" borderId="1" applyFont="1" applyNumberFormat="1"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false"/>
    </xf>
    <xf xfId="0" fontId="4" numFmtId="0" fillId="0" borderId="3" applyFont="1" applyNumberFormat="0" applyFill="0" applyBorder="1" applyAlignment="1">
      <alignment horizontal="center" vertical="center" textRotation="0" wrapText="false" shrinkToFit="false"/>
    </xf>
    <xf xfId="0" fontId="4" numFmtId="0" fillId="0" borderId="4" applyFont="1" applyNumberFormat="0" applyFill="0" applyBorder="1" applyAlignment="1">
      <alignment horizontal="center" vertical="center" textRotation="0" wrapText="false" shrinkToFit="false"/>
    </xf>
    <xf xfId="0" fontId="4" numFmtId="0" fillId="0" borderId="5" applyFont="1" applyNumberFormat="0"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7" numFmtId="0" fillId="2" borderId="1" applyFont="1" applyNumberFormat="0" applyFill="1" applyBorder="1" applyAlignment="1">
      <alignment horizontal="left" vertical="center" textRotation="0" wrapText="false" shrinkToFit="true"/>
    </xf>
    <xf xfId="0" fontId="7" numFmtId="0" fillId="2" borderId="1" applyFont="1" applyNumberFormat="0" applyFill="1" applyBorder="1" applyAlignment="1">
      <alignment horizontal="center" vertical="center" textRotation="0" wrapText="true" shrinkToFit="false"/>
    </xf>
    <xf xfId="0" fontId="7" numFmtId="0" fillId="2" borderId="1" applyFont="1" applyNumberFormat="0" applyFill="1" applyBorder="1" applyAlignment="1">
      <alignment horizontal="center" vertical="center" textRotation="0" wrapText="false" shrinkToFit="false"/>
    </xf>
    <xf xfId="0" fontId="17" numFmtId="0" fillId="0" borderId="1" applyFont="1" applyNumberFormat="0" applyFill="0" applyBorder="1" applyAlignment="1">
      <alignment horizontal="center" vertical="center" textRotation="0" wrapText="false" shrinkToFit="true"/>
    </xf>
    <xf xfId="0" fontId="17" numFmtId="0" fillId="0" borderId="1" applyFont="1" applyNumberFormat="0" applyFill="0" applyBorder="1" applyAlignment="1">
      <alignment horizontal="center" vertical="center" textRotation="0" wrapText="false" shrinkToFit="false"/>
    </xf>
    <xf xfId="0" fontId="4" numFmtId="0" fillId="0" borderId="1" applyFont="1" applyNumberFormat="0" applyFill="0" applyBorder="1" applyAlignment="1">
      <alignment horizontal="center" vertical="center" textRotation="0" wrapText="false" shrinkToFit="false"/>
    </xf>
    <xf xfId="0" fontId="18" numFmtId="0" fillId="0" borderId="1" applyFont="1" applyNumberFormat="0" applyFill="0" applyBorder="1" applyAlignment="1">
      <alignment horizontal="center" vertical="center" textRotation="0" wrapText="false" shrinkToFit="false"/>
    </xf>
    <xf xfId="0" fontId="4" numFmtId="0" fillId="0" borderId="8" applyFont="1" applyNumberFormat="0"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4" numFmtId="0" fillId="0" borderId="9" applyFont="1" applyNumberFormat="0" applyFill="0" applyBorder="1" applyAlignment="1">
      <alignment horizontal="center" vertical="center" textRotation="0" wrapText="false" shrinkToFit="false"/>
    </xf>
    <xf xfId="0" fontId="4" numFmtId="0" fillId="0" borderId="10" applyFont="1" applyNumberFormat="0" applyFill="0" applyBorder="1" applyAlignment="1">
      <alignment horizontal="center" vertical="center" textRotation="0" wrapText="false" shrinkToFit="false"/>
    </xf>
    <xf xfId="0" fontId="2" numFmtId="164" fillId="0" borderId="9" applyFont="1" applyNumberFormat="1" applyFill="0" applyBorder="1" applyAlignment="1">
      <alignment horizontal="center" vertical="center" textRotation="0" wrapText="false" shrinkToFit="false"/>
    </xf>
    <xf xfId="0" fontId="2" numFmtId="164" fillId="0" borderId="10" applyFont="1" applyNumberFormat="1" applyFill="0" applyBorder="1" applyAlignment="1">
      <alignment horizontal="center" vertical="center" textRotation="0" wrapText="false" shrinkToFit="false"/>
    </xf>
    <xf xfId="0" fontId="19" numFmtId="0" fillId="2" borderId="1" applyFont="1" applyNumberFormat="0" applyFill="1" applyBorder="1" applyAlignment="1">
      <alignment horizontal="center" vertical="center" textRotation="0" wrapText="false" shrinkToFit="false"/>
    </xf>
    <xf xfId="0" fontId="19" numFmtId="0" fillId="4" borderId="11" applyFont="1" applyNumberFormat="0" applyFill="1" applyBorder="1" applyAlignment="1">
      <alignment horizontal="center" vertical="center" textRotation="0" wrapText="false" shrinkToFit="false"/>
    </xf>
    <xf xfId="0" fontId="7" numFmtId="0" fillId="4" borderId="1" applyFont="1" applyNumberFormat="0" applyFill="1" applyBorder="1" applyAlignment="1">
      <alignment horizontal="left" vertical="center" textRotation="0" wrapText="false" shrinkToFit="true"/>
    </xf>
    <xf xfId="0" fontId="7" numFmtId="0" fillId="4" borderId="1" applyFont="1" applyNumberFormat="0" applyFill="1" applyBorder="1"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true" shrinkToFit="true"/>
    </xf>
    <xf xfId="0" fontId="1" numFmtId="164" fillId="0" borderId="1" applyFont="1" applyNumberFormat="1" applyFill="0" applyBorder="1" applyAlignment="1">
      <alignment horizontal="center" vertical="center" textRotation="0" wrapText="false" shrinkToFit="true"/>
    </xf>
    <xf xfId="0" fontId="1" numFmtId="164" fillId="6" borderId="1" applyFont="1" applyNumberFormat="1" applyFill="1" applyBorder="1" applyAlignment="1">
      <alignment horizontal="right" vertical="center" textRotation="0" wrapText="false" shrinkToFit="true"/>
    </xf>
    <xf xfId="0" fontId="1" numFmtId="164" fillId="0" borderId="11" applyFont="1" applyNumberFormat="1" applyFill="0" applyBorder="1" applyAlignment="1">
      <alignment horizontal="right" vertical="center" textRotation="0" wrapText="false" shrinkToFit="true"/>
    </xf>
    <xf xfId="0" fontId="1" numFmtId="164" fillId="0" borderId="12" applyFont="1" applyNumberFormat="1" applyFill="0" applyBorder="1" applyAlignment="1">
      <alignment horizontal="right" vertical="center" textRotation="0" wrapText="false" shrinkToFit="true"/>
    </xf>
    <xf xfId="0" fontId="1" numFmtId="164" fillId="0" borderId="3" applyFont="1" applyNumberFormat="1" applyFill="0" applyBorder="1" applyAlignment="1">
      <alignment horizontal="center" vertical="center" textRotation="0" wrapText="false" shrinkToFit="true"/>
    </xf>
    <xf xfId="0" fontId="1" numFmtId="164" fillId="0" borderId="4" applyFont="1" applyNumberFormat="1" applyFill="0" applyBorder="1" applyAlignment="1">
      <alignment horizontal="center" vertical="center" textRotation="0" wrapText="false" shrinkToFit="true"/>
    </xf>
    <xf xfId="0" fontId="1" numFmtId="164" fillId="0" borderId="5" applyFont="1" applyNumberFormat="1" applyFill="0" applyBorder="1" applyAlignment="1">
      <alignment horizontal="center" vertical="center" textRotation="0" wrapText="false" shrinkToFit="true"/>
    </xf>
    <xf xfId="0" fontId="1" numFmtId="0" fillId="0" borderId="11" applyFont="1" applyNumberFormat="0" applyFill="0" applyBorder="1" applyAlignment="1">
      <alignment horizontal="center" vertical="center" textRotation="0" wrapText="true" shrinkToFit="true"/>
    </xf>
    <xf xfId="0" fontId="1" numFmtId="0" fillId="0" borderId="12" applyFont="1" applyNumberFormat="0" applyFill="0" applyBorder="1" applyAlignment="1">
      <alignment horizontal="center" vertical="center" textRotation="0" wrapText="true" shrinkToFit="true"/>
    </xf>
    <xf xfId="0" fontId="8" numFmtId="0" fillId="7" borderId="0" applyFont="1" applyNumberFormat="0" applyFill="1" applyBorder="0" applyAlignment="1">
      <alignment horizontal="center" vertical="center" textRotation="0" wrapText="false" shrinkToFit="false"/>
    </xf>
    <xf xfId="0" fontId="20" numFmtId="0" fillId="0" borderId="0" applyFont="1" applyNumberFormat="0" applyFill="0" applyBorder="0" applyAlignment="1">
      <alignment horizontal="right" vertical="center" textRotation="0" wrapText="false" shrinkToFit="false"/>
    </xf>
    <xf xfId="0" fontId="21" numFmtId="0" fillId="0" borderId="0" applyFont="1" applyNumberFormat="0" applyFill="0" applyBorder="0" applyAlignment="1">
      <alignment horizontal="right" vertical="center" textRotation="0" wrapText="false" shrinkToFit="false"/>
    </xf>
    <xf xfId="0" fontId="22" numFmtId="0" fillId="0" borderId="0" applyFont="1" applyNumberFormat="0" applyFill="0" applyBorder="0" applyAlignment="1">
      <alignment horizontal="left" vertical="center" textRotation="0" wrapText="false" shrinkToFit="false"/>
    </xf>
    <xf xfId="0" fontId="16" numFmtId="31" fillId="0" borderId="0" applyFont="1" applyNumberFormat="1" applyFill="0" applyBorder="0" applyAlignment="1">
      <alignment horizontal="right" vertical="center" textRotation="0" wrapText="false" shrinkToFit="false"/>
    </xf>
    <xf xfId="0" fontId="1" numFmtId="0" fillId="0" borderId="0" applyFont="1" applyNumberFormat="0" applyFill="0" applyBorder="0" applyAlignment="1">
      <alignment horizontal="right" vertical="center" textRotation="0" wrapText="true" shrinkToFit="false"/>
    </xf>
    <xf xfId="0" fontId="1" numFmtId="0" fillId="0" borderId="0" applyFont="1" applyNumberFormat="0" applyFill="0" applyBorder="0" applyAlignment="1">
      <alignment horizontal="right" vertical="center" textRotation="0" wrapText="false" shrinkToFit="false"/>
    </xf>
    <xf xfId="0" fontId="23" numFmtId="0" fillId="0" borderId="3" applyFont="1" applyNumberFormat="0" applyFill="0" applyBorder="1" applyAlignment="1">
      <alignment horizontal="center" vertical="center" textRotation="0" wrapText="false" shrinkToFit="false"/>
    </xf>
    <xf xfId="0" fontId="23" numFmtId="0" fillId="0" borderId="4" applyFont="1" applyNumberFormat="0" applyFill="0" applyBorder="1" applyAlignment="1">
      <alignment horizontal="center" vertical="center" textRotation="0" wrapText="false" shrinkToFit="false"/>
    </xf>
    <xf xfId="0" fontId="23" numFmtId="0" fillId="0" borderId="5" applyFont="1" applyNumberFormat="0" applyFill="0" applyBorder="1" applyAlignment="1">
      <alignment horizontal="center" vertical="center" textRotation="0" wrapText="false" shrinkToFit="false"/>
    </xf>
    <xf xfId="0" fontId="23" numFmtId="0" fillId="0" borderId="13" applyFont="1" applyNumberFormat="0" applyFill="0" applyBorder="1" applyAlignment="1">
      <alignment horizontal="center" vertical="center" textRotation="0" wrapText="false" shrinkToFit="true"/>
    </xf>
    <xf xfId="0" fontId="23" numFmtId="0" fillId="0" borderId="14" applyFont="1" applyNumberFormat="0" applyFill="0" applyBorder="1" applyAlignment="1">
      <alignment horizontal="center" vertical="center" textRotation="0" wrapText="false" shrinkToFit="true"/>
    </xf>
    <xf xfId="0" fontId="23" numFmtId="0" fillId="0" borderId="15" applyFont="1" applyNumberFormat="0" applyFill="0" applyBorder="1" applyAlignment="1">
      <alignment horizontal="center" vertical="center" textRotation="0" wrapText="false" shrinkToFit="true"/>
    </xf>
    <xf xfId="0" fontId="23" numFmtId="0" fillId="0" borderId="16" applyFont="1" applyNumberFormat="0" applyFill="0" applyBorder="1" applyAlignment="1">
      <alignment horizontal="center" vertical="center" textRotation="0" wrapText="false" shrinkToFit="true"/>
    </xf>
    <xf xfId="0" fontId="23" numFmtId="0" fillId="0" borderId="8" applyFont="1" applyNumberFormat="0" applyFill="0" applyBorder="1" applyAlignment="1">
      <alignment horizontal="center" vertical="center" textRotation="0" wrapText="false" shrinkToFit="true"/>
    </xf>
    <xf xfId="0" fontId="23" numFmtId="0" fillId="0" borderId="17" applyFont="1" applyNumberFormat="0" applyFill="0" applyBorder="1" applyAlignment="1">
      <alignment horizontal="center" vertical="center" textRotation="0" wrapText="false" shrinkToFit="true"/>
    </xf>
    <xf xfId="0" fontId="24" numFmtId="0" fillId="2" borderId="1" applyFont="1" applyNumberFormat="0" applyFill="1" applyBorder="1" applyAlignment="1">
      <alignment horizontal="center" vertical="center" textRotation="0" wrapText="false" shrinkToFit="false"/>
    </xf>
    <xf xfId="0" fontId="9" numFmtId="0" fillId="2" borderId="1" applyFont="1" applyNumberFormat="0" applyFill="1" applyBorder="1" applyAlignment="1">
      <alignment horizontal="center" vertical="center" textRotation="0" wrapText="true" shrinkToFit="false"/>
    </xf>
    <xf xfId="0" fontId="9" numFmtId="0" fillId="2" borderId="1" applyFont="1" applyNumberFormat="0" applyFill="1" applyBorder="1" applyAlignment="1">
      <alignment horizontal="center" vertical="center" textRotation="0" wrapText="false" shrinkToFit="false"/>
    </xf>
    <xf xfId="0" fontId="9" numFmtId="0" fillId="2" borderId="11" applyFont="1" applyNumberFormat="0" applyFill="1" applyBorder="1" applyAlignment="1">
      <alignment horizontal="center" vertical="center" textRotation="0" wrapText="true" shrinkToFit="false"/>
    </xf>
    <xf xfId="0" fontId="9" numFmtId="0" fillId="2" borderId="12" applyFont="1" applyNumberFormat="0" applyFill="1" applyBorder="1" applyAlignment="1">
      <alignment horizontal="center" vertical="center" textRotation="0" wrapText="false" shrinkToFit="false"/>
    </xf>
    <xf xfId="0" fontId="9" numFmtId="0" fillId="2" borderId="11" applyFont="1" applyNumberFormat="0" applyFill="1" applyBorder="1" applyAlignment="1">
      <alignment horizontal="center" vertical="center" textRotation="0" wrapText="false" shrinkToFit="false"/>
    </xf>
    <xf xfId="0" fontId="2" numFmtId="0" fillId="0" borderId="1" applyFont="1" applyNumberFormat="0" applyFill="0" applyBorder="1" applyAlignment="1">
      <alignment horizontal="center" vertical="center" textRotation="0" wrapText="true" shrinkToFit="false"/>
    </xf>
    <xf xfId="0" fontId="3" numFmtId="164" fillId="0" borderId="1" applyFont="1" applyNumberFormat="1" applyFill="0" applyBorder="1" applyAlignment="1">
      <alignment horizontal="center" vertical="center" textRotation="0" wrapText="false" shrinkToFit="false"/>
    </xf>
    <xf xfId="0" fontId="3" numFmtId="0" fillId="0" borderId="1" applyFont="1" applyNumberFormat="0" applyFill="0" applyBorder="1" applyAlignment="1">
      <alignment horizontal="center" vertical="center" textRotation="0" wrapText="false" shrinkToFit="false"/>
    </xf>
    <xf xfId="0" fontId="1" numFmtId="0" fillId="0" borderId="11" applyFont="1" applyNumberFormat="0" applyFill="0" applyBorder="1" applyAlignment="1">
      <alignment horizontal="center" vertical="center" textRotation="0" wrapText="false" shrinkToFit="false"/>
    </xf>
    <xf xfId="0" fontId="1" numFmtId="0" fillId="0" borderId="2" applyFont="1" applyNumberFormat="0" applyFill="0" applyBorder="1" applyAlignment="1">
      <alignment horizontal="center" vertical="center" textRotation="0" wrapText="false" shrinkToFit="false"/>
    </xf>
    <xf xfId="0" fontId="1" numFmtId="0" fillId="0" borderId="12" applyFont="1" applyNumberFormat="0" applyFill="0" applyBorder="1" applyAlignment="1">
      <alignment horizontal="center" vertical="center" textRotation="0" wrapText="false" shrinkToFit="false"/>
    </xf>
    <xf xfId="0" fontId="2" numFmtId="0" fillId="0" borderId="14" applyFont="1" applyNumberFormat="0" applyFill="0" applyBorder="1" applyAlignment="1">
      <alignment horizontal="left" vertical="center" textRotation="0" wrapText="false" shrinkToFit="false"/>
    </xf>
    <xf xfId="0" fontId="24" numFmtId="0" fillId="4" borderId="0" applyFont="1" applyNumberFormat="0" applyFill="1" applyBorder="0" applyAlignment="1">
      <alignment horizontal="center" vertical="center" textRotation="0" wrapText="false" shrinkToFit="false"/>
    </xf>
    <xf xfId="0" fontId="20" numFmtId="0" fillId="0" borderId="0" applyFont="1" applyNumberFormat="0" applyFill="0" applyBorder="0" applyAlignment="1">
      <alignment horizontal="right" vertical="center" textRotation="0" wrapText="true" shrinkToFit="false"/>
    </xf>
    <xf xfId="0" fontId="7" numFmtId="0" fillId="4" borderId="1" applyFont="1" applyNumberFormat="0" applyFill="1" applyBorder="1" applyAlignment="1">
      <alignment horizontal="center" vertical="bottom" textRotation="0" wrapText="false" shrinkToFit="false"/>
    </xf>
    <xf xfId="0" fontId="18" numFmtId="0" fillId="0" borderId="3" applyFont="1" applyNumberFormat="0" applyFill="0" applyBorder="1" applyAlignment="1">
      <alignment horizontal="center" vertical="center" textRotation="0" wrapText="false" shrinkToFit="false"/>
    </xf>
    <xf xfId="0" fontId="18" numFmtId="0" fillId="0" borderId="5" applyFont="1" applyNumberFormat="0" applyFill="0" applyBorder="1" applyAlignment="1">
      <alignment horizontal="center" vertical="center" textRotation="0" wrapText="false" shrinkToFit="false"/>
    </xf>
    <xf xfId="0" fontId="1" numFmtId="164" fillId="0" borderId="1" applyFont="1" applyNumberFormat="1" applyFill="0" applyBorder="1" applyAlignment="1">
      <alignment horizontal="center" vertical="center" textRotation="0" wrapText="false" shrinkToFit="false"/>
    </xf>
    <xf xfId="0" fontId="1" numFmtId="0" fillId="0" borderId="3" applyFont="1" applyNumberFormat="0" applyFill="0" applyBorder="1" applyAlignment="1">
      <alignment horizontal="left" vertical="center" textRotation="0" wrapText="false" shrinkToFit="false"/>
    </xf>
    <xf xfId="0" fontId="1" numFmtId="0" fillId="0" borderId="4" applyFont="1" applyNumberFormat="0" applyFill="0" applyBorder="1" applyAlignment="1">
      <alignment horizontal="left" vertical="center" textRotation="0" wrapText="false" shrinkToFit="false"/>
    </xf>
    <xf xfId="0" fontId="1" numFmtId="0" fillId="0" borderId="5" applyFont="1" applyNumberFormat="0" applyFill="0" applyBorder="1" applyAlignment="1">
      <alignment horizontal="left" vertical="center" textRotation="0" wrapText="false" shrinkToFit="false"/>
    </xf>
    <xf xfId="0" fontId="1" numFmtId="0" fillId="0" borderId="3"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170" fillId="0" borderId="1" applyFont="1" applyNumberFormat="1" applyFill="0" applyBorder="1" applyAlignment="1">
      <alignment horizontal="center" vertical="center" textRotation="0" wrapText="false" shrinkToFit="true"/>
    </xf>
    <xf xfId="0" fontId="5" numFmtId="0" fillId="0" borderId="18" applyFont="1" applyNumberFormat="0" applyFill="0" applyBorder="1" applyAlignment="1">
      <alignment vertical="center" textRotation="0" wrapText="false" shrinkToFit="false"/>
    </xf>
    <xf xfId="0" fontId="5" numFmtId="171" fillId="0" borderId="18" applyFont="1" applyNumberFormat="1" applyFill="0" applyBorder="1" applyAlignment="1">
      <alignment vertical="center" textRotation="0" wrapText="false" shrinkToFit="false"/>
    </xf>
    <xf xfId="0" fontId="5" numFmtId="170" fillId="0" borderId="18" applyFont="1" applyNumberFormat="1" applyFill="0" applyBorder="1" applyAlignment="1">
      <alignment vertical="center" textRotation="0" wrapText="false" shrinkToFit="false"/>
    </xf>
    <xf xfId="0" fontId="5" numFmtId="0" fillId="0" borderId="19" applyFont="1" applyNumberFormat="0" applyFill="0" applyBorder="1" applyAlignment="1">
      <alignment vertical="center" textRotation="0" wrapText="false" shrinkToFit="false"/>
    </xf>
    <xf xfId="0" fontId="5" numFmtId="171" fillId="0" borderId="19" applyFont="1" applyNumberFormat="1" applyFill="0" applyBorder="1" applyAlignment="1">
      <alignment vertical="center" textRotation="0" wrapText="false" shrinkToFit="false"/>
    </xf>
    <xf xfId="0" fontId="5" numFmtId="170" fillId="0" borderId="19" applyFont="1" applyNumberFormat="1" applyFill="0" applyBorder="1" applyAlignment="1">
      <alignment vertical="center" textRotation="0" wrapText="false" shrinkToFit="false"/>
    </xf>
    <xf xfId="0" fontId="5" numFmtId="0" fillId="0" borderId="20" applyFont="1" applyNumberFormat="0" applyFill="0" applyBorder="1" applyAlignment="1">
      <alignment vertical="center" textRotation="0" wrapText="false" shrinkToFit="false"/>
    </xf>
    <xf xfId="0" fontId="5" numFmtId="171" fillId="0" borderId="20" applyFont="1" applyNumberFormat="1" applyFill="0" applyBorder="1" applyAlignment="1">
      <alignment vertical="center" textRotation="0" wrapText="false" shrinkToFit="false"/>
    </xf>
    <xf xfId="0" fontId="5" numFmtId="170" fillId="0" borderId="20" applyFont="1" applyNumberFormat="1" applyFill="0" applyBorder="1" applyAlignment="1">
      <alignment vertical="center" textRotation="0" wrapText="false" shrinkToFit="false"/>
    </xf>
    <xf xfId="0" fontId="5" numFmtId="0" fillId="0" borderId="21" applyFont="1" applyNumberFormat="0" applyFill="0" applyBorder="1" applyAlignment="1">
      <alignment horizontal="center" vertical="center" textRotation="0" wrapText="false" shrinkToFit="false"/>
    </xf>
    <xf xfId="0" fontId="5" numFmtId="165" fillId="0" borderId="21" applyFont="1" applyNumberFormat="1" applyFill="0" applyBorder="1" applyAlignment="1">
      <alignment horizontal="center" vertical="center" textRotation="0" wrapText="false" shrinkToFit="false"/>
    </xf>
    <xf xfId="0" fontId="5" numFmtId="166" fillId="0" borderId="21" applyFont="1" applyNumberFormat="1" applyFill="0" applyBorder="1" applyAlignment="1">
      <alignment horizontal="center" vertical="center" textRotation="0" wrapText="false" shrinkToFit="false"/>
    </xf>
    <xf xfId="0" fontId="5" numFmtId="167" fillId="0" borderId="22" applyFont="1" applyNumberFormat="1" applyFill="0" applyBorder="1" applyAlignment="1">
      <alignment horizontal="center" vertical="center" textRotation="0" wrapText="false" shrinkToFit="false"/>
    </xf>
    <xf xfId="0" fontId="5" numFmtId="0" fillId="8" borderId="23" applyFont="1" applyNumberFormat="0" applyFill="1" applyBorder="1" applyAlignment="1">
      <alignment horizontal="center" vertical="center" textRotation="0" wrapText="false" shrinkToFit="false"/>
    </xf>
    <xf xfId="0" fontId="5" numFmtId="0" fillId="8" borderId="24" applyFont="1" applyNumberFormat="0" applyFill="1" applyBorder="1" applyAlignment="1">
      <alignment horizontal="center" vertical="center" textRotation="0" wrapText="false" shrinkToFit="false"/>
    </xf>
    <xf xfId="0" fontId="5" numFmtId="0" fillId="8" borderId="25" applyFont="1" applyNumberFormat="0" applyFill="1" applyBorder="1" applyAlignment="1">
      <alignment horizontal="center" vertical="center" textRotation="0" wrapText="false" shrinkToFit="false"/>
    </xf>
    <xf xfId="0" fontId="5" numFmtId="0" fillId="8" borderId="26" applyFont="1" applyNumberFormat="0" applyFill="1" applyBorder="1" applyAlignment="1">
      <alignment horizontal="center" vertical="center" textRotation="0" wrapText="false" shrinkToFit="false"/>
    </xf>
    <xf xfId="0" fontId="5" numFmtId="170" fillId="0" borderId="18" applyFont="1" applyNumberFormat="1" applyFill="0" applyBorder="1" applyAlignment="1">
      <alignment horizontal="right" vertical="center" textRotation="0" wrapText="false" shrinkToFit="false"/>
    </xf>
    <xf xfId="0" fontId="5" numFmtId="170" fillId="0" borderId="19" applyFont="1" applyNumberFormat="1" applyFill="0" applyBorder="1" applyAlignment="1">
      <alignment horizontal="right" vertical="center" textRotation="0" wrapText="false" shrinkToFit="false"/>
    </xf>
    <xf xfId="0" fontId="5" numFmtId="170" fillId="0" borderId="20" applyFont="1" applyNumberFormat="1" applyFill="0" applyBorder="1" applyAlignment="1">
      <alignment horizontal="right" vertical="center" textRotation="0" wrapText="false" shrinkToFit="false"/>
    </xf>
    <xf xfId="0" fontId="5" numFmtId="170" fillId="0" borderId="27" applyFont="1" applyNumberFormat="1" applyFill="0" applyBorder="1" applyAlignment="1">
      <alignment horizontal="right" vertical="center" textRotation="0" wrapText="false" shrinkToFit="false"/>
    </xf>
    <xf xfId="0" fontId="5" numFmtId="170" fillId="0" borderId="28" applyFont="1" applyNumberFormat="1" applyFill="0" applyBorder="1" applyAlignment="1">
      <alignment horizontal="right" vertical="center" textRotation="0" wrapText="false" shrinkToFit="false"/>
    </xf>
    <xf xfId="0" fontId="5" numFmtId="170" fillId="0" borderId="29" applyFont="1" applyNumberFormat="1" applyFill="0" applyBorder="1" applyAlignment="1">
      <alignment horizontal="right" vertical="center"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drawing1.xml><?xml version="1.0" encoding="utf-8"?>
<xdr:wsDr xmlns:xdr="http://schemas.openxmlformats.org/drawingml/2006/spreadsheetDrawing" xmlns:a="http://schemas.openxmlformats.org/drawingml/2006/main">
  <xdr:twoCellAnchor>
    <xdr:from>
      <xdr:col>18</xdr:col>
      <xdr:colOff>125484</xdr:colOff>
      <xdr:row>165</xdr:row>
      <xdr:rowOff>0</xdr:rowOff>
    </xdr:from>
    <xdr:to>
      <xdr:col>18</xdr:col>
      <xdr:colOff>626906</xdr:colOff>
      <xdr:row>165</xdr:row>
      <xdr:rowOff>26091</xdr:rowOff>
    </xdr:to>
    <xdr:sp macro="" textlink="">
      <xdr:nvSpPr>
        <xdr:cNvPr id="3" name="テキスト ボックス 15">
          <a:extLst>
            <a:ext uri="{FF2B5EF4-FFF2-40B4-BE49-F238E27FC236}">
              <a16:creationId xmlns:a16="http://schemas.microsoft.com/office/drawing/2014/main" id="{00000000-0008-0000-0000-000003000000}"/>
            </a:ext>
          </a:extLst>
        </xdr:cNvPr>
        <xdr:cNvSpPr txBox="1"/>
      </xdr:nvSpPr>
      <xdr:spPr>
        <a:xfrm>
          <a:off x="13241409" y="23837305"/>
          <a:ext cx="501422" cy="220361"/>
        </a:xfrm>
        <a:prstGeom prst="rect">
          <a:avLst/>
        </a:prstGeom>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kumimoji="1" lang="ja-JP" altLang="en-US" sz="800">
            <a:solidFill>
              <a:srgbClr val="FF0000"/>
            </a:solidFill>
          </a:endParaRPr>
        </a:p>
      </xdr:txBody>
    </xdr:sp>
    <xdr:clientData/>
  </xdr:twoCellAnchor>
</xdr:wsDr>
</file>

<file path=xl/theme/theme1.xml><?xml version="1.0" encoding="utf-8"?>
<a:theme xmlns:a="http://schemas.openxmlformats.org/drawingml/2006/main" name="Office Theme">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ps"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ps"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AG179"/>
  <sheetViews>
    <sheetView tabSelected="0" workbookViewId="0" zoomScale="85" zoomScaleNormal="85" view="pageBreakPreview" showGridLines="true" showRowColHeaders="1">
      <selection activeCell="I126" sqref="I126:I128"/>
    </sheetView>
  </sheetViews>
  <sheetFormatPr defaultRowHeight="14.4" defaultColWidth="9" outlineLevelRow="0" outlineLevelCol="0"/>
  <cols>
    <col min="1" max="1" width="3" customWidth="true" style="1"/>
    <col min="2" max="2" width="5.109375" customWidth="true" style="1"/>
    <col min="3" max="3" width="15.88671875" customWidth="true" style="1"/>
    <col min="4" max="4" width="10.6640625" customWidth="true" style="1"/>
    <col min="5" max="5" width="10.6640625" customWidth="true" style="1"/>
    <col min="6" max="6" width="10.6640625" customWidth="true" style="1"/>
    <col min="7" max="7" width="13.109375" customWidth="true" style="1"/>
    <col min="8" max="8" width="11" customWidth="true" style="1"/>
    <col min="9" max="9" width="11" customWidth="true" style="2"/>
    <col min="10" max="10" width="16.109375" customWidth="true" style="2"/>
    <col min="11" max="11" width="7.6640625" customWidth="true" style="1"/>
    <col min="12" max="12" width="5.6640625" customWidth="true" style="1"/>
    <col min="13" max="13" width="10.6640625" customWidth="true" style="1"/>
    <col min="14" max="14" width="13" customWidth="true" style="1"/>
    <col min="15" max="15" width="14" customWidth="true" style="1"/>
    <col min="16" max="16" width="10.6640625" customWidth="true" style="1"/>
    <col min="17" max="17" width="10.6640625" customWidth="true" style="1"/>
    <col min="18" max="18" width="13.88671875" customWidth="true" style="1"/>
    <col min="19" max="19" width="16.6640625" customWidth="true" style="1"/>
    <col min="20" max="20" width="20.88671875" customWidth="true" style="1"/>
    <col min="21" max="21" width="9" style="1"/>
  </cols>
  <sheetData>
    <row r="1" spans="1:33">
      <c r="B1" s="30" t="s">
        <v>0</v>
      </c>
    </row>
    <row r="2" spans="1:33" customHeight="1" ht="57">
      <c r="B2" s="30" t="s">
        <v>1</v>
      </c>
      <c r="C2" s="149" t="s">
        <v>2</v>
      </c>
      <c r="D2" s="149"/>
      <c r="E2" s="149"/>
      <c r="F2" s="149"/>
      <c r="G2" s="149"/>
      <c r="H2" s="149"/>
      <c r="I2" s="149"/>
      <c r="J2" s="149"/>
      <c r="K2" s="149"/>
      <c r="L2" s="149"/>
      <c r="M2" s="149"/>
      <c r="N2" s="149"/>
      <c r="O2" s="149"/>
      <c r="P2" s="149"/>
      <c r="Q2" s="149"/>
      <c r="R2" s="149"/>
      <c r="S2" s="120" t="s">
        <v>3</v>
      </c>
      <c r="T2" s="120"/>
      <c r="U2" s="120"/>
      <c r="V2" s="120"/>
      <c r="W2" s="120"/>
      <c r="X2" s="120"/>
      <c r="Y2" s="120"/>
      <c r="Z2" s="120"/>
      <c r="AA2" s="120"/>
      <c r="AB2" s="120"/>
      <c r="AC2" s="120"/>
      <c r="AD2" s="120"/>
      <c r="AE2" s="120"/>
      <c r="AF2" s="120"/>
      <c r="AG2" s="120"/>
    </row>
    <row r="3" spans="1:33" customHeight="1" ht="30">
      <c r="B3" s="30" t="s">
        <v>1</v>
      </c>
      <c r="C3" s="24"/>
      <c r="D3" s="24"/>
      <c r="E3" s="24"/>
      <c r="F3" s="24"/>
      <c r="G3" s="24"/>
      <c r="H3" s="24"/>
      <c r="I3" s="24"/>
      <c r="J3" s="24"/>
      <c r="K3" s="24"/>
      <c r="L3" s="24"/>
      <c r="M3" s="24"/>
      <c r="N3" s="24"/>
      <c r="O3" s="24"/>
      <c r="P3" s="121" t="s">
        <v>4</v>
      </c>
      <c r="Q3" s="122"/>
      <c r="R3" s="122"/>
      <c r="S3" s="25"/>
      <c r="T3" s="25"/>
      <c r="U3" s="25"/>
      <c r="V3" s="25"/>
      <c r="W3" s="25"/>
      <c r="X3" s="25"/>
      <c r="Y3" s="25"/>
      <c r="Z3" s="25"/>
      <c r="AA3" s="25"/>
      <c r="AB3" s="25"/>
      <c r="AC3" s="25"/>
    </row>
    <row r="4" spans="1:33" customHeight="1" ht="47.25">
      <c r="B4" s="30" t="s">
        <v>1</v>
      </c>
      <c r="C4" s="123" t="s">
        <v>5</v>
      </c>
      <c r="D4" s="123"/>
      <c r="E4" s="123"/>
      <c r="F4" s="123"/>
      <c r="G4" s="123"/>
      <c r="H4" s="123"/>
      <c r="I4" s="123"/>
      <c r="K4" s="2"/>
      <c r="O4" s="124">
        <f>TODAY()</f>
        <v>46033</v>
      </c>
      <c r="P4" s="124"/>
      <c r="Q4" s="124"/>
      <c r="R4" s="124"/>
    </row>
    <row r="5" spans="1:33" customHeight="1" ht="28.8">
      <c r="B5" s="30" t="s">
        <v>1</v>
      </c>
      <c r="C5" s="26" t="s">
        <v>6</v>
      </c>
      <c r="D5" s="27"/>
      <c r="E5" s="27"/>
      <c r="F5" s="27"/>
      <c r="G5" s="27"/>
      <c r="H5" s="27"/>
      <c r="K5" s="2"/>
      <c r="R5" s="28" t="s">
        <v>7</v>
      </c>
    </row>
    <row r="6" spans="1:33" customHeight="1" ht="18.75">
      <c r="B6" s="30" t="s">
        <v>1</v>
      </c>
      <c r="K6" s="2"/>
      <c r="O6" s="125" t="s">
        <v>8</v>
      </c>
      <c r="P6" s="126"/>
      <c r="Q6" s="126"/>
      <c r="R6" s="126"/>
    </row>
    <row r="7" spans="1:33" customHeight="1" ht="30.75">
      <c r="B7" s="30" t="s">
        <v>1</v>
      </c>
      <c r="C7" s="7" t="s">
        <v>9</v>
      </c>
      <c r="D7" s="127" t="str">
        <f>D20</f>
        <v>0</v>
      </c>
      <c r="E7" s="128"/>
      <c r="F7" s="128"/>
      <c r="G7" s="128"/>
      <c r="H7" s="128"/>
      <c r="I7" s="128"/>
      <c r="J7" s="129"/>
      <c r="K7" s="2"/>
      <c r="O7" s="126"/>
      <c r="P7" s="126"/>
      <c r="Q7" s="126"/>
      <c r="R7" s="126"/>
    </row>
    <row r="8" spans="1:33" customHeight="1" ht="18.75">
      <c r="B8" s="30" t="s">
        <v>1</v>
      </c>
      <c r="C8" s="59" t="s">
        <v>10</v>
      </c>
      <c r="D8" s="130" t="str">
        <f>D21</f>
        <v>WM6000納品説明会資料 689077</v>
      </c>
      <c r="E8" s="131"/>
      <c r="F8" s="131"/>
      <c r="G8" s="131"/>
      <c r="H8" s="131"/>
      <c r="I8" s="131"/>
      <c r="J8" s="132"/>
      <c r="K8" s="4"/>
      <c r="O8" s="126"/>
      <c r="P8" s="126"/>
      <c r="Q8" s="126"/>
      <c r="R8" s="126"/>
    </row>
    <row r="9" spans="1:33" customHeight="1" ht="13.5">
      <c r="B9" s="30" t="s">
        <v>1</v>
      </c>
      <c r="C9" s="59"/>
      <c r="D9" s="133"/>
      <c r="E9" s="134"/>
      <c r="F9" s="134"/>
      <c r="G9" s="134"/>
      <c r="H9" s="134"/>
      <c r="I9" s="134"/>
      <c r="J9" s="135"/>
      <c r="K9" s="4"/>
      <c r="O9" s="126"/>
      <c r="P9" s="126"/>
      <c r="Q9" s="126"/>
      <c r="R9" s="126"/>
    </row>
    <row r="10" spans="1:33" customHeight="1" ht="24">
      <c r="B10" s="30" t="s">
        <v>1</v>
      </c>
      <c r="I10" s="17"/>
      <c r="K10" s="2"/>
      <c r="R10" s="11" t="s">
        <v>11</v>
      </c>
    </row>
    <row r="11" spans="1:33" customHeight="1" ht="26.4">
      <c r="B11" s="30" t="s">
        <v>1</v>
      </c>
      <c r="C11" s="142" t="s">
        <v>12</v>
      </c>
      <c r="D11" s="143">
        <f>D25</f>
        <v>16500</v>
      </c>
      <c r="E11" s="143"/>
      <c r="F11" s="143"/>
      <c r="G11" s="143"/>
      <c r="H11" s="143"/>
      <c r="I11" s="144"/>
      <c r="J11" s="144"/>
      <c r="K11" s="5"/>
      <c r="R11" s="145"/>
    </row>
    <row r="12" spans="1:33">
      <c r="B12" s="30" t="s">
        <v>1</v>
      </c>
      <c r="C12" s="59"/>
      <c r="D12" s="144"/>
      <c r="E12" s="144"/>
      <c r="F12" s="144"/>
      <c r="G12" s="144"/>
      <c r="H12" s="144"/>
      <c r="I12" s="144"/>
      <c r="J12" s="144"/>
      <c r="R12" s="146"/>
    </row>
    <row r="13" spans="1:33" customHeight="1" ht="27.75">
      <c r="B13" s="30" t="s">
        <v>1</v>
      </c>
      <c r="C13" s="148" t="s">
        <v>13</v>
      </c>
      <c r="D13" s="148"/>
      <c r="E13" s="148"/>
      <c r="F13" s="148"/>
      <c r="G13" s="148"/>
      <c r="H13" s="148"/>
      <c r="I13" s="148"/>
      <c r="J13" s="148"/>
      <c r="R13" s="147"/>
    </row>
    <row r="14" spans="1:33" customHeight="1" ht="19.5">
      <c r="B14" s="30" t="s">
        <v>1</v>
      </c>
      <c r="C14" s="29" t="s">
        <v>14</v>
      </c>
      <c r="D14" s="13"/>
      <c r="E14" s="13"/>
      <c r="F14" s="13"/>
      <c r="G14" s="13"/>
      <c r="H14" s="13"/>
      <c r="I14" s="13"/>
      <c r="J14" s="13"/>
      <c r="R14" s="2"/>
    </row>
    <row r="15" spans="1:33" customHeight="1" ht="27.75">
      <c r="B15" s="30" t="s">
        <v>1</v>
      </c>
      <c r="C15" s="13"/>
      <c r="D15" s="13"/>
      <c r="E15" s="13"/>
      <c r="F15" s="13"/>
      <c r="G15" s="13"/>
      <c r="H15" s="13"/>
      <c r="I15" s="13"/>
      <c r="J15" s="13"/>
      <c r="O15" s="59" t="s">
        <v>15</v>
      </c>
      <c r="P15" s="59"/>
      <c r="Q15" s="60" t="str">
        <f>Q20</f>
        <v>メトロロジ事業部様/TG</v>
      </c>
      <c r="R15" s="61"/>
    </row>
    <row r="16" spans="1:33" customHeight="1" ht="19.5">
      <c r="B16" s="30" t="s">
        <v>1</v>
      </c>
      <c r="C16" s="13"/>
      <c r="D16" s="13"/>
      <c r="E16" s="13"/>
      <c r="F16" s="13"/>
      <c r="G16" s="13"/>
      <c r="H16" s="13"/>
      <c r="I16" s="13"/>
      <c r="J16" s="13"/>
      <c r="O16" s="150" t="s">
        <v>16</v>
      </c>
      <c r="P16" s="150"/>
      <c r="Q16" s="150"/>
      <c r="R16" s="150"/>
    </row>
    <row r="17" spans="1:33" customHeight="1" ht="17.55">
      <c r="B17" s="30" t="s">
        <v>17</v>
      </c>
      <c r="C17" s="136" t="s">
        <v>18</v>
      </c>
      <c r="D17" s="136"/>
      <c r="E17" s="136"/>
      <c r="F17" s="136"/>
      <c r="G17" s="136"/>
      <c r="H17" s="136"/>
      <c r="I17" s="136"/>
      <c r="J17" s="136"/>
      <c r="K17" s="136"/>
      <c r="L17" s="136"/>
      <c r="M17" s="137" t="s">
        <v>19</v>
      </c>
      <c r="N17" s="22" t="s">
        <v>20</v>
      </c>
      <c r="O17" s="139" t="s">
        <v>21</v>
      </c>
      <c r="P17" s="22" t="s">
        <v>20</v>
      </c>
      <c r="Q17" s="141" t="s">
        <v>22</v>
      </c>
      <c r="R17" s="22" t="s">
        <v>23</v>
      </c>
    </row>
    <row r="18" spans="1:33" customHeight="1" ht="57">
      <c r="B18" s="30" t="s">
        <v>17</v>
      </c>
      <c r="C18" s="136"/>
      <c r="D18" s="136"/>
      <c r="E18" s="136"/>
      <c r="F18" s="136"/>
      <c r="G18" s="136"/>
      <c r="H18" s="136"/>
      <c r="I18" s="136"/>
      <c r="J18" s="136"/>
      <c r="K18" s="136"/>
      <c r="L18" s="136"/>
      <c r="M18" s="138"/>
      <c r="N18" s="48"/>
      <c r="O18" s="140"/>
      <c r="P18" s="48"/>
      <c r="Q18" s="140"/>
      <c r="R18" s="48"/>
      <c r="S18" s="120" t="s">
        <v>3</v>
      </c>
      <c r="T18" s="120"/>
      <c r="U18" s="120"/>
      <c r="V18" s="120"/>
      <c r="W18" s="120"/>
      <c r="X18" s="120"/>
      <c r="Y18" s="120"/>
      <c r="Z18" s="120"/>
      <c r="AA18" s="120"/>
      <c r="AB18" s="120"/>
      <c r="AC18" s="120"/>
      <c r="AD18" s="120"/>
      <c r="AE18" s="120"/>
      <c r="AF18" s="120"/>
      <c r="AG18" s="120"/>
    </row>
    <row r="19" spans="1:33" customHeight="1" ht="18.75">
      <c r="B19" s="30" t="s">
        <v>17</v>
      </c>
      <c r="K19" s="2"/>
    </row>
    <row r="20" spans="1:33" customHeight="1" ht="30.75">
      <c r="B20" s="30" t="s">
        <v>17</v>
      </c>
      <c r="C20" s="7" t="s">
        <v>9</v>
      </c>
      <c r="D20" s="127" t="s">
        <v>24</v>
      </c>
      <c r="E20" s="128"/>
      <c r="F20" s="128"/>
      <c r="G20" s="128"/>
      <c r="H20" s="128"/>
      <c r="I20" s="128"/>
      <c r="J20" s="129"/>
      <c r="K20" s="2"/>
      <c r="O20" s="59" t="s">
        <v>15</v>
      </c>
      <c r="P20" s="59"/>
      <c r="Q20" s="60" t="s">
        <v>25</v>
      </c>
      <c r="R20" s="61"/>
    </row>
    <row r="21" spans="1:33" customHeight="1" ht="18.75">
      <c r="B21" s="30" t="s">
        <v>17</v>
      </c>
      <c r="C21" s="59" t="s">
        <v>10</v>
      </c>
      <c r="D21" s="130" t="s">
        <v>26</v>
      </c>
      <c r="E21" s="131"/>
      <c r="F21" s="131"/>
      <c r="G21" s="131"/>
      <c r="H21" s="131"/>
      <c r="I21" s="131"/>
      <c r="J21" s="132"/>
      <c r="K21" s="4"/>
      <c r="N21" s="95" t="s">
        <v>27</v>
      </c>
      <c r="O21" s="95"/>
      <c r="P21" s="95" t="s">
        <v>28</v>
      </c>
      <c r="Q21" s="95"/>
      <c r="R21" s="95"/>
    </row>
    <row r="22" spans="1:33" customHeight="1" ht="13.5">
      <c r="B22" s="30" t="s">
        <v>17</v>
      </c>
      <c r="C22" s="59"/>
      <c r="D22" s="133"/>
      <c r="E22" s="134"/>
      <c r="F22" s="134"/>
      <c r="G22" s="134"/>
      <c r="H22" s="134"/>
      <c r="I22" s="134"/>
      <c r="J22" s="135"/>
      <c r="K22" s="4"/>
      <c r="N22" s="38" t="s">
        <v>29</v>
      </c>
      <c r="O22" s="46">
        <v>0</v>
      </c>
      <c r="P22" s="38" t="s">
        <v>29</v>
      </c>
      <c r="Q22" s="154"/>
      <c r="R22" s="154"/>
    </row>
    <row r="23" spans="1:33" customHeight="1" ht="24">
      <c r="B23" s="30" t="s">
        <v>17</v>
      </c>
      <c r="I23" s="17"/>
      <c r="K23" s="2"/>
      <c r="N23" s="44" t="s">
        <v>30</v>
      </c>
      <c r="O23" s="46"/>
      <c r="P23" s="44" t="s">
        <v>30</v>
      </c>
      <c r="Q23" s="154"/>
      <c r="R23" s="154"/>
    </row>
    <row r="24" spans="1:33" customHeight="1" ht="24">
      <c r="B24" s="30" t="s">
        <v>17</v>
      </c>
      <c r="I24" s="17"/>
      <c r="K24" s="2"/>
      <c r="N24" s="38" t="s">
        <v>31</v>
      </c>
      <c r="O24" s="46"/>
      <c r="P24" s="38" t="s">
        <v>31</v>
      </c>
      <c r="Q24" s="56"/>
      <c r="R24" s="56"/>
    </row>
    <row r="25" spans="1:33" customHeight="1" ht="26.4">
      <c r="B25" s="30" t="s">
        <v>17</v>
      </c>
      <c r="C25" s="142" t="s">
        <v>12</v>
      </c>
      <c r="D25" s="143">
        <f>O142</f>
        <v>16500</v>
      </c>
      <c r="E25" s="143"/>
      <c r="F25" s="143"/>
      <c r="G25" s="143"/>
      <c r="H25" s="143"/>
      <c r="I25" s="144"/>
      <c r="J25" s="144"/>
      <c r="K25" s="5"/>
      <c r="N25" s="38" t="s">
        <v>32</v>
      </c>
      <c r="O25" s="47">
        <f>(O26*6000)+(O27*2000)</f>
        <v>0</v>
      </c>
      <c r="P25" s="38"/>
      <c r="Q25" s="154"/>
      <c r="R25" s="154"/>
    </row>
    <row r="26" spans="1:33">
      <c r="B26" s="30" t="s">
        <v>17</v>
      </c>
      <c r="C26" s="59"/>
      <c r="D26" s="144"/>
      <c r="E26" s="144"/>
      <c r="F26" s="144"/>
      <c r="G26" s="144"/>
      <c r="H26" s="144"/>
      <c r="I26" s="144"/>
      <c r="J26" s="144"/>
      <c r="N26" s="44" t="s">
        <v>33</v>
      </c>
      <c r="O26" s="45">
        <v>0</v>
      </c>
      <c r="P26" s="44" t="s">
        <v>33</v>
      </c>
      <c r="Q26" s="57"/>
      <c r="R26" s="57"/>
    </row>
    <row r="27" spans="1:33" customHeight="1" ht="26.4">
      <c r="B27" s="30" t="s">
        <v>17</v>
      </c>
      <c r="C27" s="43"/>
      <c r="D27" s="5"/>
      <c r="E27" s="5"/>
      <c r="F27" s="5"/>
      <c r="G27" s="5"/>
      <c r="H27" s="5"/>
      <c r="I27" s="5"/>
      <c r="J27" s="5"/>
      <c r="N27" s="44" t="s">
        <v>34</v>
      </c>
      <c r="O27" s="45">
        <v>0</v>
      </c>
      <c r="P27" s="44" t="s">
        <v>34</v>
      </c>
      <c r="Q27" s="57"/>
      <c r="R27" s="57"/>
    </row>
    <row r="28" spans="1:33" customHeight="1" ht="27.75">
      <c r="B28" s="30" t="s">
        <v>17</v>
      </c>
      <c r="C28" s="13"/>
      <c r="D28" s="13"/>
      <c r="E28" s="13"/>
      <c r="F28" s="13"/>
      <c r="G28" s="13"/>
      <c r="H28" s="13"/>
      <c r="I28" s="13"/>
      <c r="J28" s="13"/>
      <c r="N28" s="38" t="s">
        <v>35</v>
      </c>
      <c r="O28" s="54">
        <f>(O23+Q23)-Q24-O25</f>
        <v>0</v>
      </c>
      <c r="P28" s="58"/>
      <c r="Q28" s="58"/>
      <c r="R28" s="58"/>
    </row>
    <row r="29" spans="1:33" customHeight="1" ht="33">
      <c r="B29" s="30" t="s">
        <v>1</v>
      </c>
      <c r="C29" s="88" t="s">
        <v>36</v>
      </c>
      <c r="D29" s="88"/>
      <c r="E29" s="88"/>
      <c r="F29" s="88"/>
      <c r="G29" s="88"/>
      <c r="H29" s="36" t="s">
        <v>37</v>
      </c>
      <c r="I29" s="36" t="s">
        <v>38</v>
      </c>
      <c r="J29" s="36" t="s">
        <v>39</v>
      </c>
      <c r="K29" s="88" t="s">
        <v>40</v>
      </c>
      <c r="L29" s="88"/>
      <c r="M29" s="36" t="s">
        <v>41</v>
      </c>
      <c r="N29" s="36" t="s">
        <v>42</v>
      </c>
      <c r="O29" s="37" t="s">
        <v>43</v>
      </c>
      <c r="P29" s="36" t="s">
        <v>42</v>
      </c>
      <c r="Q29" s="36" t="s">
        <v>44</v>
      </c>
      <c r="R29" s="36" t="s">
        <v>45</v>
      </c>
      <c r="S29" s="3"/>
      <c r="T29" s="3"/>
      <c r="U29" s="3"/>
    </row>
    <row r="30" spans="1:33" customHeight="1" ht="33">
      <c r="B30" s="30" t="s">
        <v>17</v>
      </c>
      <c r="C30" s="95" t="s">
        <v>36</v>
      </c>
      <c r="D30" s="95"/>
      <c r="E30" s="95"/>
      <c r="F30" s="95"/>
      <c r="G30" s="95"/>
      <c r="H30" s="38" t="s">
        <v>37</v>
      </c>
      <c r="I30" s="38" t="s">
        <v>38</v>
      </c>
      <c r="J30" s="38" t="s">
        <v>39</v>
      </c>
      <c r="K30" s="95" t="s">
        <v>40</v>
      </c>
      <c r="L30" s="95"/>
      <c r="M30" s="38" t="s">
        <v>41</v>
      </c>
      <c r="N30" s="38" t="s">
        <v>42</v>
      </c>
      <c r="O30" s="39" t="s">
        <v>43</v>
      </c>
      <c r="P30" s="38" t="s">
        <v>42</v>
      </c>
      <c r="Q30" s="38" t="s">
        <v>44</v>
      </c>
      <c r="R30" s="38" t="s">
        <v>45</v>
      </c>
      <c r="S30" s="3"/>
      <c r="T30" s="3"/>
      <c r="U30" s="3"/>
    </row>
    <row r="31" spans="1:33">
      <c r="B31" s="30" t="s">
        <v>46</v>
      </c>
      <c r="C31" s="9" t="str">
        <f>D$20</f>
        <v>0</v>
      </c>
      <c r="D31" s="63" t="str">
        <f>D$21</f>
        <v>WM6000納品説明会資料 689077</v>
      </c>
      <c r="E31" s="64"/>
      <c r="F31" s="64"/>
      <c r="G31" s="64"/>
      <c r="H31" s="62"/>
      <c r="I31" s="62" t="s">
        <v>27</v>
      </c>
      <c r="J31" s="12" t="s">
        <v>47</v>
      </c>
      <c r="K31" s="40"/>
      <c r="L31" s="9" t="s">
        <v>48</v>
      </c>
      <c r="M31" s="41">
        <v>2000</v>
      </c>
      <c r="N31" s="10">
        <f>K31*M31</f>
        <v>0</v>
      </c>
      <c r="O31" s="10">
        <f>N31*0.1</f>
        <v>0</v>
      </c>
      <c r="P31" s="10">
        <f>N31+O31</f>
        <v>0</v>
      </c>
      <c r="Q31" s="65">
        <f>SUM(P31:P34)</f>
        <v>0</v>
      </c>
      <c r="R31" s="66">
        <f>SUM(Q31+Q35)</f>
        <v>0</v>
      </c>
    </row>
    <row r="32" spans="1:33">
      <c r="B32" s="30" t="s">
        <v>46</v>
      </c>
      <c r="C32" s="62"/>
      <c r="D32" s="63"/>
      <c r="E32" s="64"/>
      <c r="F32" s="64"/>
      <c r="G32" s="64"/>
      <c r="H32" s="62"/>
      <c r="I32" s="62"/>
      <c r="J32" s="12" t="s">
        <v>49</v>
      </c>
      <c r="K32" s="40"/>
      <c r="L32" s="9" t="s">
        <v>50</v>
      </c>
      <c r="M32" s="41">
        <v>3200</v>
      </c>
      <c r="N32" s="10">
        <f>K32*M32</f>
        <v>0</v>
      </c>
      <c r="O32" s="10">
        <f>N32*0.1</f>
        <v>0</v>
      </c>
      <c r="P32" s="10">
        <f>N32+O32</f>
        <v>0</v>
      </c>
      <c r="Q32" s="65"/>
      <c r="R32" s="66"/>
    </row>
    <row r="33" spans="1:33">
      <c r="B33" s="30" t="s">
        <v>46</v>
      </c>
      <c r="C33" s="62"/>
      <c r="D33" s="64"/>
      <c r="E33" s="64"/>
      <c r="F33" s="64"/>
      <c r="G33" s="64"/>
      <c r="H33" s="62"/>
      <c r="I33" s="62"/>
      <c r="J33" s="12" t="s">
        <v>51</v>
      </c>
      <c r="K33" s="8"/>
      <c r="L33" s="9" t="s">
        <v>50</v>
      </c>
      <c r="M33" s="41">
        <v>2400</v>
      </c>
      <c r="N33" s="10">
        <f>K33*M33</f>
        <v>0</v>
      </c>
      <c r="O33" s="10">
        <f>N33*0.1</f>
        <v>0</v>
      </c>
      <c r="P33" s="10">
        <f>N33+O33</f>
        <v>0</v>
      </c>
      <c r="Q33" s="65"/>
      <c r="R33" s="66"/>
    </row>
    <row r="34" spans="1:33" customHeight="1" ht="18.75">
      <c r="B34" s="30" t="s">
        <v>46</v>
      </c>
      <c r="C34" s="62"/>
      <c r="D34" s="64"/>
      <c r="E34" s="64"/>
      <c r="F34" s="64"/>
      <c r="G34" s="64"/>
      <c r="H34" s="62"/>
      <c r="I34" s="62"/>
      <c r="J34" s="12" t="s">
        <v>52</v>
      </c>
      <c r="K34" s="8"/>
      <c r="L34" s="9" t="s">
        <v>50</v>
      </c>
      <c r="M34" s="41">
        <v>1600</v>
      </c>
      <c r="N34" s="10">
        <f>K34*M34</f>
        <v>0</v>
      </c>
      <c r="O34" s="10">
        <f>N34*0.1</f>
        <v>0</v>
      </c>
      <c r="P34" s="10">
        <f>N34+O34</f>
        <v>0</v>
      </c>
      <c r="Q34" s="65"/>
      <c r="R34" s="66"/>
    </row>
    <row r="35" spans="1:33" customHeight="1" ht="18.75">
      <c r="B35" s="30" t="s">
        <v>46</v>
      </c>
      <c r="C35" s="62"/>
      <c r="D35" s="64"/>
      <c r="E35" s="64"/>
      <c r="F35" s="64"/>
      <c r="G35" s="64"/>
      <c r="H35" s="62"/>
      <c r="I35" s="34" t="s">
        <v>53</v>
      </c>
      <c r="J35" s="12"/>
      <c r="K35" s="42">
        <v>1</v>
      </c>
      <c r="L35" s="9" t="s">
        <v>48</v>
      </c>
      <c r="M35" s="67" t="s">
        <v>54</v>
      </c>
      <c r="N35" s="67"/>
      <c r="O35" s="67"/>
      <c r="P35" s="67"/>
      <c r="Q35" s="10"/>
      <c r="R35" s="66"/>
    </row>
    <row r="36" spans="1:33">
      <c r="B36" s="30" t="s">
        <v>46</v>
      </c>
      <c r="C36" s="9" t="str">
        <f>D$20</f>
        <v>0</v>
      </c>
      <c r="D36" s="63" t="str">
        <f>D$21</f>
        <v>WM6000納品説明会資料 689077</v>
      </c>
      <c r="E36" s="64"/>
      <c r="F36" s="64"/>
      <c r="G36" s="64"/>
      <c r="H36" s="62"/>
      <c r="I36" s="62" t="s">
        <v>27</v>
      </c>
      <c r="J36" s="12" t="s">
        <v>47</v>
      </c>
      <c r="K36" s="40"/>
      <c r="L36" s="9" t="s">
        <v>48</v>
      </c>
      <c r="M36" s="41">
        <v>2000</v>
      </c>
      <c r="N36" s="10">
        <f>K36*M36</f>
        <v>0</v>
      </c>
      <c r="O36" s="10">
        <f>N36*0.1</f>
        <v>0</v>
      </c>
      <c r="P36" s="10">
        <f>N36+O36</f>
        <v>0</v>
      </c>
      <c r="Q36" s="65">
        <f>SUM(P36:P39)</f>
        <v>0</v>
      </c>
      <c r="R36" s="66">
        <f>SUM(Q36+Q40)</f>
        <v>0</v>
      </c>
    </row>
    <row r="37" spans="1:33">
      <c r="B37" s="30" t="s">
        <v>46</v>
      </c>
      <c r="C37" s="62"/>
      <c r="D37" s="63"/>
      <c r="E37" s="64"/>
      <c r="F37" s="64"/>
      <c r="G37" s="64"/>
      <c r="H37" s="62"/>
      <c r="I37" s="62"/>
      <c r="J37" s="12" t="s">
        <v>49</v>
      </c>
      <c r="K37" s="40"/>
      <c r="L37" s="9" t="s">
        <v>50</v>
      </c>
      <c r="M37" s="41">
        <v>3200</v>
      </c>
      <c r="N37" s="10">
        <f>K37*M37</f>
        <v>0</v>
      </c>
      <c r="O37" s="10">
        <f>N37*0.1</f>
        <v>0</v>
      </c>
      <c r="P37" s="10">
        <f>N37+O37</f>
        <v>0</v>
      </c>
      <c r="Q37" s="65"/>
      <c r="R37" s="66"/>
    </row>
    <row r="38" spans="1:33">
      <c r="B38" s="30" t="s">
        <v>46</v>
      </c>
      <c r="C38" s="62"/>
      <c r="D38" s="64"/>
      <c r="E38" s="64"/>
      <c r="F38" s="64"/>
      <c r="G38" s="64"/>
      <c r="H38" s="62"/>
      <c r="I38" s="62"/>
      <c r="J38" s="12" t="s">
        <v>51</v>
      </c>
      <c r="K38" s="8"/>
      <c r="L38" s="9" t="s">
        <v>50</v>
      </c>
      <c r="M38" s="41">
        <v>2400</v>
      </c>
      <c r="N38" s="10">
        <f>K38*M38</f>
        <v>0</v>
      </c>
      <c r="O38" s="10">
        <f>N38*0.1</f>
        <v>0</v>
      </c>
      <c r="P38" s="10">
        <f>N38+O38</f>
        <v>0</v>
      </c>
      <c r="Q38" s="65"/>
      <c r="R38" s="66"/>
    </row>
    <row r="39" spans="1:33" customHeight="1" ht="18.75">
      <c r="B39" s="30" t="s">
        <v>46</v>
      </c>
      <c r="C39" s="62"/>
      <c r="D39" s="64"/>
      <c r="E39" s="64"/>
      <c r="F39" s="64"/>
      <c r="G39" s="64"/>
      <c r="H39" s="62"/>
      <c r="I39" s="62"/>
      <c r="J39" s="12" t="s">
        <v>52</v>
      </c>
      <c r="K39" s="8"/>
      <c r="L39" s="9" t="s">
        <v>50</v>
      </c>
      <c r="M39" s="41">
        <v>1600</v>
      </c>
      <c r="N39" s="10">
        <f>K39*M39</f>
        <v>0</v>
      </c>
      <c r="O39" s="10">
        <f>N39*0.1</f>
        <v>0</v>
      </c>
      <c r="P39" s="10">
        <f>N39+O39</f>
        <v>0</v>
      </c>
      <c r="Q39" s="65"/>
      <c r="R39" s="66"/>
    </row>
    <row r="40" spans="1:33" customHeight="1" ht="18.75">
      <c r="B40" s="30" t="s">
        <v>46</v>
      </c>
      <c r="C40" s="62"/>
      <c r="D40" s="64"/>
      <c r="E40" s="64"/>
      <c r="F40" s="64"/>
      <c r="G40" s="64"/>
      <c r="H40" s="62"/>
      <c r="I40" s="34" t="s">
        <v>53</v>
      </c>
      <c r="J40" s="12"/>
      <c r="K40" s="42">
        <v>1</v>
      </c>
      <c r="L40" s="9" t="s">
        <v>48</v>
      </c>
      <c r="M40" s="67" t="s">
        <v>54</v>
      </c>
      <c r="N40" s="67"/>
      <c r="O40" s="67"/>
      <c r="P40" s="67"/>
      <c r="Q40" s="10"/>
      <c r="R40" s="66"/>
    </row>
    <row r="41" spans="1:33">
      <c r="B41" s="30" t="s">
        <v>46</v>
      </c>
      <c r="C41" s="9" t="str">
        <f>D$20</f>
        <v>0</v>
      </c>
      <c r="D41" s="63" t="str">
        <f>D$21</f>
        <v>WM6000納品説明会資料 689077</v>
      </c>
      <c r="E41" s="64"/>
      <c r="F41" s="64"/>
      <c r="G41" s="64"/>
      <c r="H41" s="62"/>
      <c r="I41" s="62" t="s">
        <v>27</v>
      </c>
      <c r="J41" s="12" t="s">
        <v>47</v>
      </c>
      <c r="K41" s="40"/>
      <c r="L41" s="9" t="s">
        <v>48</v>
      </c>
      <c r="M41" s="41">
        <v>2000</v>
      </c>
      <c r="N41" s="10">
        <f>K41*M41</f>
        <v>0</v>
      </c>
      <c r="O41" s="10">
        <f>N41*0.1</f>
        <v>0</v>
      </c>
      <c r="P41" s="10">
        <f>N41+O41</f>
        <v>0</v>
      </c>
      <c r="Q41" s="65">
        <f>SUM(P41:P44)</f>
        <v>0</v>
      </c>
      <c r="R41" s="66">
        <f>SUM(Q41+Q45)</f>
        <v>0</v>
      </c>
    </row>
    <row r="42" spans="1:33">
      <c r="B42" s="30" t="s">
        <v>46</v>
      </c>
      <c r="C42" s="62"/>
      <c r="D42" s="63"/>
      <c r="E42" s="64"/>
      <c r="F42" s="64"/>
      <c r="G42" s="64"/>
      <c r="H42" s="62"/>
      <c r="I42" s="62"/>
      <c r="J42" s="12" t="s">
        <v>49</v>
      </c>
      <c r="K42" s="40"/>
      <c r="L42" s="9" t="s">
        <v>50</v>
      </c>
      <c r="M42" s="41">
        <v>3200</v>
      </c>
      <c r="N42" s="10">
        <f>K42*M42</f>
        <v>0</v>
      </c>
      <c r="O42" s="10">
        <f>N42*0.1</f>
        <v>0</v>
      </c>
      <c r="P42" s="10">
        <f>N42+O42</f>
        <v>0</v>
      </c>
      <c r="Q42" s="65"/>
      <c r="R42" s="66"/>
    </row>
    <row r="43" spans="1:33">
      <c r="B43" s="30" t="s">
        <v>46</v>
      </c>
      <c r="C43" s="62"/>
      <c r="D43" s="64"/>
      <c r="E43" s="64"/>
      <c r="F43" s="64"/>
      <c r="G43" s="64"/>
      <c r="H43" s="62"/>
      <c r="I43" s="62"/>
      <c r="J43" s="12" t="s">
        <v>51</v>
      </c>
      <c r="K43" s="8"/>
      <c r="L43" s="9" t="s">
        <v>50</v>
      </c>
      <c r="M43" s="41">
        <v>2400</v>
      </c>
      <c r="N43" s="10">
        <f>K43*M43</f>
        <v>0</v>
      </c>
      <c r="O43" s="10">
        <f>N43*0.1</f>
        <v>0</v>
      </c>
      <c r="P43" s="10">
        <f>N43+O43</f>
        <v>0</v>
      </c>
      <c r="Q43" s="65"/>
      <c r="R43" s="66"/>
    </row>
    <row r="44" spans="1:33" customHeight="1" ht="18.75">
      <c r="B44" s="30" t="s">
        <v>46</v>
      </c>
      <c r="C44" s="62"/>
      <c r="D44" s="64"/>
      <c r="E44" s="64"/>
      <c r="F44" s="64"/>
      <c r="G44" s="64"/>
      <c r="H44" s="62"/>
      <c r="I44" s="62"/>
      <c r="J44" s="12" t="s">
        <v>52</v>
      </c>
      <c r="K44" s="8"/>
      <c r="L44" s="9" t="s">
        <v>50</v>
      </c>
      <c r="M44" s="41">
        <v>1600</v>
      </c>
      <c r="N44" s="10">
        <f>K44*M44</f>
        <v>0</v>
      </c>
      <c r="O44" s="10">
        <f>N44*0.1</f>
        <v>0</v>
      </c>
      <c r="P44" s="10">
        <f>N44+O44</f>
        <v>0</v>
      </c>
      <c r="Q44" s="65"/>
      <c r="R44" s="66"/>
    </row>
    <row r="45" spans="1:33" customHeight="1" ht="18.75">
      <c r="B45" s="30" t="s">
        <v>46</v>
      </c>
      <c r="C45" s="62"/>
      <c r="D45" s="64"/>
      <c r="E45" s="64"/>
      <c r="F45" s="64"/>
      <c r="G45" s="64"/>
      <c r="H45" s="62"/>
      <c r="I45" s="34" t="s">
        <v>53</v>
      </c>
      <c r="J45" s="12"/>
      <c r="K45" s="42">
        <v>1</v>
      </c>
      <c r="L45" s="9" t="s">
        <v>48</v>
      </c>
      <c r="M45" s="67" t="s">
        <v>54</v>
      </c>
      <c r="N45" s="67"/>
      <c r="O45" s="67"/>
      <c r="P45" s="67"/>
      <c r="Q45" s="10"/>
      <c r="R45" s="66"/>
    </row>
    <row r="46" spans="1:33">
      <c r="B46" s="30" t="s">
        <v>46</v>
      </c>
      <c r="C46" s="9" t="str">
        <f>D$20</f>
        <v>0</v>
      </c>
      <c r="D46" s="63" t="str">
        <f>D$21</f>
        <v>WM6000納品説明会資料 689077</v>
      </c>
      <c r="E46" s="64"/>
      <c r="F46" s="64"/>
      <c r="G46" s="64"/>
      <c r="H46" s="62"/>
      <c r="I46" s="62" t="s">
        <v>27</v>
      </c>
      <c r="J46" s="12" t="s">
        <v>47</v>
      </c>
      <c r="K46" s="40"/>
      <c r="L46" s="9" t="s">
        <v>48</v>
      </c>
      <c r="M46" s="41">
        <v>2000</v>
      </c>
      <c r="N46" s="10">
        <f>K46*M46</f>
        <v>0</v>
      </c>
      <c r="O46" s="10">
        <f>N46*0.1</f>
        <v>0</v>
      </c>
      <c r="P46" s="10">
        <f>N46+O46</f>
        <v>0</v>
      </c>
      <c r="Q46" s="65">
        <f>SUM(P46:P49)</f>
        <v>0</v>
      </c>
      <c r="R46" s="66">
        <f>SUM(Q46+Q50)</f>
        <v>0</v>
      </c>
    </row>
    <row r="47" spans="1:33">
      <c r="B47" s="30" t="s">
        <v>46</v>
      </c>
      <c r="C47" s="62"/>
      <c r="D47" s="63"/>
      <c r="E47" s="64"/>
      <c r="F47" s="64"/>
      <c r="G47" s="64"/>
      <c r="H47" s="62"/>
      <c r="I47" s="62"/>
      <c r="J47" s="12" t="s">
        <v>49</v>
      </c>
      <c r="K47" s="40"/>
      <c r="L47" s="9" t="s">
        <v>50</v>
      </c>
      <c r="M47" s="41">
        <v>3200</v>
      </c>
      <c r="N47" s="10">
        <f>K47*M47</f>
        <v>0</v>
      </c>
      <c r="O47" s="10">
        <f>N47*0.1</f>
        <v>0</v>
      </c>
      <c r="P47" s="10">
        <f>N47+O47</f>
        <v>0</v>
      </c>
      <c r="Q47" s="65"/>
      <c r="R47" s="66"/>
    </row>
    <row r="48" spans="1:33">
      <c r="B48" s="30" t="s">
        <v>46</v>
      </c>
      <c r="C48" s="62"/>
      <c r="D48" s="64"/>
      <c r="E48" s="64"/>
      <c r="F48" s="64"/>
      <c r="G48" s="64"/>
      <c r="H48" s="62"/>
      <c r="I48" s="62"/>
      <c r="J48" s="12" t="s">
        <v>51</v>
      </c>
      <c r="K48" s="8"/>
      <c r="L48" s="9" t="s">
        <v>50</v>
      </c>
      <c r="M48" s="41">
        <v>2400</v>
      </c>
      <c r="N48" s="10">
        <f>K48*M48</f>
        <v>0</v>
      </c>
      <c r="O48" s="10">
        <f>N48*0.1</f>
        <v>0</v>
      </c>
      <c r="P48" s="10">
        <f>N48+O48</f>
        <v>0</v>
      </c>
      <c r="Q48" s="65"/>
      <c r="R48" s="66"/>
    </row>
    <row r="49" spans="1:33" customHeight="1" ht="18.75">
      <c r="B49" s="30" t="s">
        <v>46</v>
      </c>
      <c r="C49" s="62"/>
      <c r="D49" s="64"/>
      <c r="E49" s="64"/>
      <c r="F49" s="64"/>
      <c r="G49" s="64"/>
      <c r="H49" s="62"/>
      <c r="I49" s="62"/>
      <c r="J49" s="12" t="s">
        <v>52</v>
      </c>
      <c r="K49" s="8"/>
      <c r="L49" s="9" t="s">
        <v>50</v>
      </c>
      <c r="M49" s="41">
        <v>1600</v>
      </c>
      <c r="N49" s="10">
        <f>K49*M49</f>
        <v>0</v>
      </c>
      <c r="O49" s="10">
        <f>N49*0.1</f>
        <v>0</v>
      </c>
      <c r="P49" s="10">
        <f>N49+O49</f>
        <v>0</v>
      </c>
      <c r="Q49" s="65"/>
      <c r="R49" s="66"/>
    </row>
    <row r="50" spans="1:33" customHeight="1" ht="18.75">
      <c r="B50" s="30" t="s">
        <v>46</v>
      </c>
      <c r="C50" s="62"/>
      <c r="D50" s="64"/>
      <c r="E50" s="64"/>
      <c r="F50" s="64"/>
      <c r="G50" s="64"/>
      <c r="H50" s="62"/>
      <c r="I50" s="34" t="s">
        <v>53</v>
      </c>
      <c r="J50" s="12"/>
      <c r="K50" s="42">
        <v>1</v>
      </c>
      <c r="L50" s="9" t="s">
        <v>48</v>
      </c>
      <c r="M50" s="67" t="s">
        <v>54</v>
      </c>
      <c r="N50" s="67"/>
      <c r="O50" s="67"/>
      <c r="P50" s="67"/>
      <c r="Q50" s="10"/>
      <c r="R50" s="66"/>
    </row>
    <row r="51" spans="1:33">
      <c r="B51" s="30" t="s">
        <v>46</v>
      </c>
      <c r="C51" s="9" t="str">
        <f>D$20</f>
        <v>0</v>
      </c>
      <c r="D51" s="63" t="str">
        <f>D$21</f>
        <v>WM6000納品説明会資料 689077</v>
      </c>
      <c r="E51" s="64"/>
      <c r="F51" s="64"/>
      <c r="G51" s="64"/>
      <c r="H51" s="62"/>
      <c r="I51" s="62" t="s">
        <v>27</v>
      </c>
      <c r="J51" s="12" t="s">
        <v>47</v>
      </c>
      <c r="K51" s="40"/>
      <c r="L51" s="9" t="s">
        <v>48</v>
      </c>
      <c r="M51" s="41">
        <v>2000</v>
      </c>
      <c r="N51" s="10">
        <f>K51*M51</f>
        <v>0</v>
      </c>
      <c r="O51" s="10">
        <f>N51*0.1</f>
        <v>0</v>
      </c>
      <c r="P51" s="10">
        <f>N51+O51</f>
        <v>0</v>
      </c>
      <c r="Q51" s="65">
        <f>SUM(P51:P54)</f>
        <v>0</v>
      </c>
      <c r="R51" s="66">
        <f>SUM(Q51+Q55)</f>
        <v>0</v>
      </c>
    </row>
    <row r="52" spans="1:33">
      <c r="B52" s="30" t="s">
        <v>46</v>
      </c>
      <c r="C52" s="62"/>
      <c r="D52" s="63"/>
      <c r="E52" s="64"/>
      <c r="F52" s="64"/>
      <c r="G52" s="64"/>
      <c r="H52" s="62"/>
      <c r="I52" s="62"/>
      <c r="J52" s="12" t="s">
        <v>49</v>
      </c>
      <c r="K52" s="40"/>
      <c r="L52" s="9" t="s">
        <v>50</v>
      </c>
      <c r="M52" s="41">
        <v>3200</v>
      </c>
      <c r="N52" s="10">
        <f>K52*M52</f>
        <v>0</v>
      </c>
      <c r="O52" s="10">
        <f>N52*0.1</f>
        <v>0</v>
      </c>
      <c r="P52" s="10">
        <f>N52+O52</f>
        <v>0</v>
      </c>
      <c r="Q52" s="65"/>
      <c r="R52" s="66"/>
    </row>
    <row r="53" spans="1:33">
      <c r="B53" s="30" t="s">
        <v>46</v>
      </c>
      <c r="C53" s="62"/>
      <c r="D53" s="64"/>
      <c r="E53" s="64"/>
      <c r="F53" s="64"/>
      <c r="G53" s="64"/>
      <c r="H53" s="62"/>
      <c r="I53" s="62"/>
      <c r="J53" s="12" t="s">
        <v>51</v>
      </c>
      <c r="K53" s="8"/>
      <c r="L53" s="9" t="s">
        <v>50</v>
      </c>
      <c r="M53" s="41">
        <v>2400</v>
      </c>
      <c r="N53" s="10">
        <f>K53*M53</f>
        <v>0</v>
      </c>
      <c r="O53" s="10">
        <f>N53*0.1</f>
        <v>0</v>
      </c>
      <c r="P53" s="10">
        <f>N53+O53</f>
        <v>0</v>
      </c>
      <c r="Q53" s="65"/>
      <c r="R53" s="66"/>
    </row>
    <row r="54" spans="1:33" customHeight="1" ht="18.75">
      <c r="B54" s="30" t="s">
        <v>46</v>
      </c>
      <c r="C54" s="62"/>
      <c r="D54" s="64"/>
      <c r="E54" s="64"/>
      <c r="F54" s="64"/>
      <c r="G54" s="64"/>
      <c r="H54" s="62"/>
      <c r="I54" s="62"/>
      <c r="J54" s="12" t="s">
        <v>52</v>
      </c>
      <c r="K54" s="8"/>
      <c r="L54" s="9" t="s">
        <v>50</v>
      </c>
      <c r="M54" s="41">
        <v>1600</v>
      </c>
      <c r="N54" s="10">
        <f>K54*M54</f>
        <v>0</v>
      </c>
      <c r="O54" s="10">
        <f>N54*0.1</f>
        <v>0</v>
      </c>
      <c r="P54" s="10">
        <f>N54+O54</f>
        <v>0</v>
      </c>
      <c r="Q54" s="65"/>
      <c r="R54" s="66"/>
    </row>
    <row r="55" spans="1:33" customHeight="1" ht="18.75">
      <c r="B55" s="30" t="s">
        <v>46</v>
      </c>
      <c r="C55" s="62"/>
      <c r="D55" s="64"/>
      <c r="E55" s="64"/>
      <c r="F55" s="64"/>
      <c r="G55" s="64"/>
      <c r="H55" s="62"/>
      <c r="I55" s="34" t="s">
        <v>53</v>
      </c>
      <c r="J55" s="12"/>
      <c r="K55" s="42">
        <v>1</v>
      </c>
      <c r="L55" s="9" t="s">
        <v>48</v>
      </c>
      <c r="M55" s="67" t="s">
        <v>54</v>
      </c>
      <c r="N55" s="67"/>
      <c r="O55" s="67"/>
      <c r="P55" s="67"/>
      <c r="Q55" s="10"/>
      <c r="R55" s="66"/>
    </row>
    <row r="56" spans="1:33" customHeight="1" ht="18.75">
      <c r="B56" s="30" t="s">
        <v>46</v>
      </c>
      <c r="C56" s="9" t="str">
        <f>D$20</f>
        <v>0</v>
      </c>
      <c r="D56" s="63" t="str">
        <f>D$21</f>
        <v>WM6000納品説明会資料 689077</v>
      </c>
      <c r="E56" s="64"/>
      <c r="F56" s="64"/>
      <c r="G56" s="64"/>
      <c r="H56" s="62"/>
      <c r="I56" s="62" t="s">
        <v>27</v>
      </c>
      <c r="J56" s="12" t="s">
        <v>47</v>
      </c>
      <c r="K56" s="40"/>
      <c r="L56" s="9" t="s">
        <v>48</v>
      </c>
      <c r="M56" s="41">
        <v>2000</v>
      </c>
      <c r="N56" s="10">
        <f>K56*M56</f>
        <v>0</v>
      </c>
      <c r="O56" s="10">
        <f>N56*0.1</f>
        <v>0</v>
      </c>
      <c r="P56" s="10">
        <f>N56+O56</f>
        <v>0</v>
      </c>
      <c r="Q56" s="65">
        <f>SUM(P56:P59)</f>
        <v>0</v>
      </c>
      <c r="R56" s="66">
        <f>SUM(Q56+Q60)</f>
        <v>0</v>
      </c>
    </row>
    <row r="57" spans="1:33">
      <c r="B57" s="30" t="s">
        <v>46</v>
      </c>
      <c r="C57" s="62"/>
      <c r="D57" s="63"/>
      <c r="E57" s="64"/>
      <c r="F57" s="64"/>
      <c r="G57" s="64"/>
      <c r="H57" s="62"/>
      <c r="I57" s="62"/>
      <c r="J57" s="12" t="s">
        <v>49</v>
      </c>
      <c r="K57" s="40"/>
      <c r="L57" s="9" t="s">
        <v>50</v>
      </c>
      <c r="M57" s="41">
        <v>3200</v>
      </c>
      <c r="N57" s="10">
        <f>K57*M57</f>
        <v>0</v>
      </c>
      <c r="O57" s="10">
        <f>N57*0.1</f>
        <v>0</v>
      </c>
      <c r="P57" s="10">
        <f>N57+O57</f>
        <v>0</v>
      </c>
      <c r="Q57" s="65"/>
      <c r="R57" s="66"/>
    </row>
    <row r="58" spans="1:33">
      <c r="B58" s="30" t="s">
        <v>46</v>
      </c>
      <c r="C58" s="62"/>
      <c r="D58" s="64"/>
      <c r="E58" s="64"/>
      <c r="F58" s="64"/>
      <c r="G58" s="64"/>
      <c r="H58" s="62"/>
      <c r="I58" s="62"/>
      <c r="J58" s="12" t="s">
        <v>51</v>
      </c>
      <c r="K58" s="8"/>
      <c r="L58" s="9" t="s">
        <v>50</v>
      </c>
      <c r="M58" s="41">
        <v>2400</v>
      </c>
      <c r="N58" s="10">
        <f>K58*M58</f>
        <v>0</v>
      </c>
      <c r="O58" s="10">
        <f>N58*0.1</f>
        <v>0</v>
      </c>
      <c r="P58" s="10">
        <f>N58+O58</f>
        <v>0</v>
      </c>
      <c r="Q58" s="65"/>
      <c r="R58" s="66"/>
    </row>
    <row r="59" spans="1:33" customHeight="1" ht="18.75">
      <c r="B59" s="30" t="s">
        <v>46</v>
      </c>
      <c r="C59" s="62"/>
      <c r="D59" s="64"/>
      <c r="E59" s="64"/>
      <c r="F59" s="64"/>
      <c r="G59" s="64"/>
      <c r="H59" s="62"/>
      <c r="I59" s="62"/>
      <c r="J59" s="12" t="s">
        <v>52</v>
      </c>
      <c r="K59" s="8"/>
      <c r="L59" s="9" t="s">
        <v>50</v>
      </c>
      <c r="M59" s="41">
        <v>1600</v>
      </c>
      <c r="N59" s="10">
        <f>K59*M59</f>
        <v>0</v>
      </c>
      <c r="O59" s="10">
        <f>N59*0.1</f>
        <v>0</v>
      </c>
      <c r="P59" s="10">
        <f>N59+O59</f>
        <v>0</v>
      </c>
      <c r="Q59" s="65"/>
      <c r="R59" s="66"/>
    </row>
    <row r="60" spans="1:33" customHeight="1" ht="18.75">
      <c r="B60" s="30" t="s">
        <v>46</v>
      </c>
      <c r="C60" s="62"/>
      <c r="D60" s="64"/>
      <c r="E60" s="64"/>
      <c r="F60" s="64"/>
      <c r="G60" s="64"/>
      <c r="H60" s="62"/>
      <c r="I60" s="34" t="s">
        <v>53</v>
      </c>
      <c r="J60" s="12"/>
      <c r="K60" s="42">
        <v>1</v>
      </c>
      <c r="L60" s="9" t="s">
        <v>48</v>
      </c>
      <c r="M60" s="67" t="s">
        <v>54</v>
      </c>
      <c r="N60" s="67"/>
      <c r="O60" s="67"/>
      <c r="P60" s="67"/>
      <c r="Q60" s="10"/>
      <c r="R60" s="66"/>
    </row>
    <row r="61" spans="1:33">
      <c r="B61" s="30" t="s">
        <v>46</v>
      </c>
      <c r="C61" s="9" t="str">
        <f>D$20</f>
        <v>0</v>
      </c>
      <c r="D61" s="63" t="str">
        <f>D$21</f>
        <v>WM6000納品説明会資料 689077</v>
      </c>
      <c r="E61" s="64"/>
      <c r="F61" s="64"/>
      <c r="G61" s="64"/>
      <c r="H61" s="62"/>
      <c r="I61" s="62" t="s">
        <v>27</v>
      </c>
      <c r="J61" s="12" t="s">
        <v>47</v>
      </c>
      <c r="K61" s="40"/>
      <c r="L61" s="9" t="s">
        <v>48</v>
      </c>
      <c r="M61" s="41">
        <v>2000</v>
      </c>
      <c r="N61" s="10">
        <f>K61*M61</f>
        <v>0</v>
      </c>
      <c r="O61" s="10">
        <f>N61*0.1</f>
        <v>0</v>
      </c>
      <c r="P61" s="10">
        <f>N61+O61</f>
        <v>0</v>
      </c>
      <c r="Q61" s="65">
        <f>SUM(P61:P64)</f>
        <v>0</v>
      </c>
      <c r="R61" s="66">
        <f>SUM(Q61+Q65)</f>
        <v>0</v>
      </c>
    </row>
    <row r="62" spans="1:33">
      <c r="B62" s="30" t="s">
        <v>46</v>
      </c>
      <c r="C62" s="62"/>
      <c r="D62" s="63"/>
      <c r="E62" s="64"/>
      <c r="F62" s="64"/>
      <c r="G62" s="64"/>
      <c r="H62" s="62"/>
      <c r="I62" s="62"/>
      <c r="J62" s="12" t="s">
        <v>49</v>
      </c>
      <c r="K62" s="40"/>
      <c r="L62" s="9" t="s">
        <v>50</v>
      </c>
      <c r="M62" s="41">
        <v>3200</v>
      </c>
      <c r="N62" s="10">
        <f>K62*M62</f>
        <v>0</v>
      </c>
      <c r="O62" s="10">
        <f>N62*0.1</f>
        <v>0</v>
      </c>
      <c r="P62" s="10">
        <f>N62+O62</f>
        <v>0</v>
      </c>
      <c r="Q62" s="65"/>
      <c r="R62" s="66"/>
    </row>
    <row r="63" spans="1:33">
      <c r="B63" s="30" t="s">
        <v>46</v>
      </c>
      <c r="C63" s="62"/>
      <c r="D63" s="64"/>
      <c r="E63" s="64"/>
      <c r="F63" s="64"/>
      <c r="G63" s="64"/>
      <c r="H63" s="62"/>
      <c r="I63" s="62"/>
      <c r="J63" s="12" t="s">
        <v>51</v>
      </c>
      <c r="K63" s="8"/>
      <c r="L63" s="9" t="s">
        <v>50</v>
      </c>
      <c r="M63" s="41">
        <v>2400</v>
      </c>
      <c r="N63" s="10">
        <f>K63*M63</f>
        <v>0</v>
      </c>
      <c r="O63" s="10">
        <f>N63*0.1</f>
        <v>0</v>
      </c>
      <c r="P63" s="10">
        <f>N63+O63</f>
        <v>0</v>
      </c>
      <c r="Q63" s="65"/>
      <c r="R63" s="66"/>
    </row>
    <row r="64" spans="1:33" customHeight="1" ht="18.75">
      <c r="B64" s="30" t="s">
        <v>46</v>
      </c>
      <c r="C64" s="62"/>
      <c r="D64" s="64"/>
      <c r="E64" s="64"/>
      <c r="F64" s="64"/>
      <c r="G64" s="64"/>
      <c r="H64" s="62"/>
      <c r="I64" s="62"/>
      <c r="J64" s="12" t="s">
        <v>52</v>
      </c>
      <c r="K64" s="8"/>
      <c r="L64" s="9" t="s">
        <v>50</v>
      </c>
      <c r="M64" s="41">
        <v>1600</v>
      </c>
      <c r="N64" s="10">
        <f>K64*M64</f>
        <v>0</v>
      </c>
      <c r="O64" s="10">
        <f>N64*0.1</f>
        <v>0</v>
      </c>
      <c r="P64" s="10">
        <f>N64+O64</f>
        <v>0</v>
      </c>
      <c r="Q64" s="65"/>
      <c r="R64" s="66"/>
    </row>
    <row r="65" spans="1:33" customHeight="1" ht="18.75">
      <c r="B65" s="30" t="s">
        <v>46</v>
      </c>
      <c r="C65" s="62"/>
      <c r="D65" s="64"/>
      <c r="E65" s="64"/>
      <c r="F65" s="64"/>
      <c r="G65" s="64"/>
      <c r="H65" s="62"/>
      <c r="I65" s="34" t="s">
        <v>53</v>
      </c>
      <c r="J65" s="12"/>
      <c r="K65" s="42">
        <v>1</v>
      </c>
      <c r="L65" s="9" t="s">
        <v>48</v>
      </c>
      <c r="M65" s="67" t="s">
        <v>54</v>
      </c>
      <c r="N65" s="67"/>
      <c r="O65" s="67"/>
      <c r="P65" s="67"/>
      <c r="Q65" s="10"/>
      <c r="R65" s="66"/>
    </row>
    <row r="66" spans="1:33">
      <c r="B66" s="30" t="s">
        <v>46</v>
      </c>
      <c r="C66" s="9" t="str">
        <f>D$20</f>
        <v>0</v>
      </c>
      <c r="D66" s="63" t="str">
        <f>D$21</f>
        <v>WM6000納品説明会資料 689077</v>
      </c>
      <c r="E66" s="64"/>
      <c r="F66" s="64"/>
      <c r="G66" s="64"/>
      <c r="H66" s="62"/>
      <c r="I66" s="62" t="s">
        <v>27</v>
      </c>
      <c r="J66" s="12" t="s">
        <v>47</v>
      </c>
      <c r="K66" s="40"/>
      <c r="L66" s="9" t="s">
        <v>48</v>
      </c>
      <c r="M66" s="41">
        <v>2000</v>
      </c>
      <c r="N66" s="10">
        <f>K66*M66</f>
        <v>0</v>
      </c>
      <c r="O66" s="10">
        <f>N66*0.1</f>
        <v>0</v>
      </c>
      <c r="P66" s="10">
        <f>N66+O66</f>
        <v>0</v>
      </c>
      <c r="Q66" s="65">
        <f>SUM(P66:P69)</f>
        <v>0</v>
      </c>
      <c r="R66" s="66">
        <f>SUM(Q66+Q70)</f>
        <v>0</v>
      </c>
    </row>
    <row r="67" spans="1:33">
      <c r="B67" s="30" t="s">
        <v>46</v>
      </c>
      <c r="C67" s="62"/>
      <c r="D67" s="63"/>
      <c r="E67" s="64"/>
      <c r="F67" s="64"/>
      <c r="G67" s="64"/>
      <c r="H67" s="62"/>
      <c r="I67" s="62"/>
      <c r="J67" s="12" t="s">
        <v>49</v>
      </c>
      <c r="K67" s="40"/>
      <c r="L67" s="9" t="s">
        <v>50</v>
      </c>
      <c r="M67" s="41">
        <v>3200</v>
      </c>
      <c r="N67" s="10">
        <f>K67*M67</f>
        <v>0</v>
      </c>
      <c r="O67" s="10">
        <f>N67*0.1</f>
        <v>0</v>
      </c>
      <c r="P67" s="10">
        <f>N67+O67</f>
        <v>0</v>
      </c>
      <c r="Q67" s="65"/>
      <c r="R67" s="66"/>
    </row>
    <row r="68" spans="1:33">
      <c r="B68" s="30" t="s">
        <v>46</v>
      </c>
      <c r="C68" s="62"/>
      <c r="D68" s="64"/>
      <c r="E68" s="64"/>
      <c r="F68" s="64"/>
      <c r="G68" s="64"/>
      <c r="H68" s="62"/>
      <c r="I68" s="62"/>
      <c r="J68" s="12" t="s">
        <v>51</v>
      </c>
      <c r="K68" s="8"/>
      <c r="L68" s="9" t="s">
        <v>50</v>
      </c>
      <c r="M68" s="41">
        <v>2400</v>
      </c>
      <c r="N68" s="10">
        <f>K68*M68</f>
        <v>0</v>
      </c>
      <c r="O68" s="10">
        <f>N68*0.1</f>
        <v>0</v>
      </c>
      <c r="P68" s="10">
        <f>N68+O68</f>
        <v>0</v>
      </c>
      <c r="Q68" s="65"/>
      <c r="R68" s="66"/>
    </row>
    <row r="69" spans="1:33" customHeight="1" ht="18.75">
      <c r="B69" s="30" t="s">
        <v>46</v>
      </c>
      <c r="C69" s="62"/>
      <c r="D69" s="64"/>
      <c r="E69" s="64"/>
      <c r="F69" s="64"/>
      <c r="G69" s="64"/>
      <c r="H69" s="62"/>
      <c r="I69" s="62"/>
      <c r="J69" s="12" t="s">
        <v>52</v>
      </c>
      <c r="K69" s="8"/>
      <c r="L69" s="9" t="s">
        <v>50</v>
      </c>
      <c r="M69" s="41">
        <v>1600</v>
      </c>
      <c r="N69" s="10">
        <f>K69*M69</f>
        <v>0</v>
      </c>
      <c r="O69" s="10">
        <f>N69*0.1</f>
        <v>0</v>
      </c>
      <c r="P69" s="10">
        <f>N69+O69</f>
        <v>0</v>
      </c>
      <c r="Q69" s="65"/>
      <c r="R69" s="66"/>
    </row>
    <row r="70" spans="1:33" customHeight="1" ht="18.75">
      <c r="B70" s="30" t="s">
        <v>46</v>
      </c>
      <c r="C70" s="62"/>
      <c r="D70" s="64"/>
      <c r="E70" s="64"/>
      <c r="F70" s="64"/>
      <c r="G70" s="64"/>
      <c r="H70" s="62"/>
      <c r="I70" s="34" t="s">
        <v>53</v>
      </c>
      <c r="J70" s="12"/>
      <c r="K70" s="42">
        <v>1</v>
      </c>
      <c r="L70" s="9" t="s">
        <v>48</v>
      </c>
      <c r="M70" s="67" t="s">
        <v>54</v>
      </c>
      <c r="N70" s="67"/>
      <c r="O70" s="67"/>
      <c r="P70" s="67"/>
      <c r="Q70" s="10"/>
      <c r="R70" s="66"/>
    </row>
    <row r="71" spans="1:33">
      <c r="B71" s="30" t="s">
        <v>46</v>
      </c>
      <c r="C71" s="9" t="str">
        <f>D$20</f>
        <v>0</v>
      </c>
      <c r="D71" s="63" t="str">
        <f>D$21</f>
        <v>WM6000納品説明会資料 689077</v>
      </c>
      <c r="E71" s="64"/>
      <c r="F71" s="64"/>
      <c r="G71" s="64"/>
      <c r="H71" s="62"/>
      <c r="I71" s="62" t="s">
        <v>27</v>
      </c>
      <c r="J71" s="12" t="s">
        <v>47</v>
      </c>
      <c r="K71" s="40"/>
      <c r="L71" s="9" t="s">
        <v>48</v>
      </c>
      <c r="M71" s="41">
        <v>2000</v>
      </c>
      <c r="N71" s="10">
        <f>K71*M71</f>
        <v>0</v>
      </c>
      <c r="O71" s="10">
        <f>N71*0.1</f>
        <v>0</v>
      </c>
      <c r="P71" s="10">
        <f>N71+O71</f>
        <v>0</v>
      </c>
      <c r="Q71" s="65">
        <f>SUM(P71:P74)</f>
        <v>0</v>
      </c>
      <c r="R71" s="66">
        <f>SUM(Q71+Q75)</f>
        <v>0</v>
      </c>
    </row>
    <row r="72" spans="1:33">
      <c r="B72" s="30" t="s">
        <v>46</v>
      </c>
      <c r="C72" s="62"/>
      <c r="D72" s="63"/>
      <c r="E72" s="64"/>
      <c r="F72" s="64"/>
      <c r="G72" s="64"/>
      <c r="H72" s="62"/>
      <c r="I72" s="62"/>
      <c r="J72" s="12" t="s">
        <v>49</v>
      </c>
      <c r="K72" s="40"/>
      <c r="L72" s="9" t="s">
        <v>50</v>
      </c>
      <c r="M72" s="41">
        <v>3200</v>
      </c>
      <c r="N72" s="10">
        <f>K72*M72</f>
        <v>0</v>
      </c>
      <c r="O72" s="10">
        <f>N72*0.1</f>
        <v>0</v>
      </c>
      <c r="P72" s="10">
        <f>N72+O72</f>
        <v>0</v>
      </c>
      <c r="Q72" s="65"/>
      <c r="R72" s="66"/>
    </row>
    <row r="73" spans="1:33">
      <c r="B73" s="30" t="s">
        <v>46</v>
      </c>
      <c r="C73" s="62"/>
      <c r="D73" s="64"/>
      <c r="E73" s="64"/>
      <c r="F73" s="64"/>
      <c r="G73" s="64"/>
      <c r="H73" s="62"/>
      <c r="I73" s="62"/>
      <c r="J73" s="12" t="s">
        <v>51</v>
      </c>
      <c r="K73" s="8"/>
      <c r="L73" s="9" t="s">
        <v>50</v>
      </c>
      <c r="M73" s="41">
        <v>2400</v>
      </c>
      <c r="N73" s="10">
        <f>K73*M73</f>
        <v>0</v>
      </c>
      <c r="O73" s="10">
        <f>N73*0.1</f>
        <v>0</v>
      </c>
      <c r="P73" s="10">
        <f>N73+O73</f>
        <v>0</v>
      </c>
      <c r="Q73" s="65"/>
      <c r="R73" s="66"/>
    </row>
    <row r="74" spans="1:33" customHeight="1" ht="18.75">
      <c r="B74" s="30" t="s">
        <v>46</v>
      </c>
      <c r="C74" s="62"/>
      <c r="D74" s="64"/>
      <c r="E74" s="64"/>
      <c r="F74" s="64"/>
      <c r="G74" s="64"/>
      <c r="H74" s="62"/>
      <c r="I74" s="62"/>
      <c r="J74" s="12" t="s">
        <v>52</v>
      </c>
      <c r="K74" s="8"/>
      <c r="L74" s="9" t="s">
        <v>50</v>
      </c>
      <c r="M74" s="41">
        <v>1600</v>
      </c>
      <c r="N74" s="10">
        <f>K74*M74</f>
        <v>0</v>
      </c>
      <c r="O74" s="10">
        <f>N74*0.1</f>
        <v>0</v>
      </c>
      <c r="P74" s="10">
        <f>N74+O74</f>
        <v>0</v>
      </c>
      <c r="Q74" s="65"/>
      <c r="R74" s="66"/>
    </row>
    <row r="75" spans="1:33" customHeight="1" ht="18.75">
      <c r="B75" s="30" t="s">
        <v>46</v>
      </c>
      <c r="C75" s="62"/>
      <c r="D75" s="64"/>
      <c r="E75" s="64"/>
      <c r="F75" s="64"/>
      <c r="G75" s="64"/>
      <c r="H75" s="62"/>
      <c r="I75" s="34" t="s">
        <v>53</v>
      </c>
      <c r="J75" s="12"/>
      <c r="K75" s="42">
        <v>1</v>
      </c>
      <c r="L75" s="9" t="s">
        <v>48</v>
      </c>
      <c r="M75" s="67" t="s">
        <v>54</v>
      </c>
      <c r="N75" s="67"/>
      <c r="O75" s="67"/>
      <c r="P75" s="67"/>
      <c r="Q75" s="10"/>
      <c r="R75" s="66"/>
    </row>
    <row r="76" spans="1:33">
      <c r="B76" s="30" t="s">
        <v>46</v>
      </c>
      <c r="C76" s="9" t="str">
        <f>D$20</f>
        <v>0</v>
      </c>
      <c r="D76" s="63" t="str">
        <f>D$21</f>
        <v>WM6000納品説明会資料 689077</v>
      </c>
      <c r="E76" s="64"/>
      <c r="F76" s="64"/>
      <c r="G76" s="64"/>
      <c r="H76" s="62"/>
      <c r="I76" s="62" t="s">
        <v>27</v>
      </c>
      <c r="J76" s="12" t="s">
        <v>47</v>
      </c>
      <c r="K76" s="40"/>
      <c r="L76" s="9" t="s">
        <v>48</v>
      </c>
      <c r="M76" s="41">
        <v>2000</v>
      </c>
      <c r="N76" s="10">
        <f>K76*M76</f>
        <v>0</v>
      </c>
      <c r="O76" s="10">
        <f>N76*0.1</f>
        <v>0</v>
      </c>
      <c r="P76" s="10">
        <f>N76+O76</f>
        <v>0</v>
      </c>
      <c r="Q76" s="65">
        <f>SUM(P76:P79)</f>
        <v>0</v>
      </c>
      <c r="R76" s="66">
        <f>SUM(Q76+Q80)</f>
        <v>0</v>
      </c>
    </row>
    <row r="77" spans="1:33">
      <c r="B77" s="30" t="s">
        <v>46</v>
      </c>
      <c r="C77" s="62"/>
      <c r="D77" s="63"/>
      <c r="E77" s="64"/>
      <c r="F77" s="64"/>
      <c r="G77" s="64"/>
      <c r="H77" s="62"/>
      <c r="I77" s="62"/>
      <c r="J77" s="12" t="s">
        <v>49</v>
      </c>
      <c r="K77" s="40"/>
      <c r="L77" s="9" t="s">
        <v>50</v>
      </c>
      <c r="M77" s="41">
        <v>3200</v>
      </c>
      <c r="N77" s="10">
        <f>K77*M77</f>
        <v>0</v>
      </c>
      <c r="O77" s="10">
        <f>N77*0.1</f>
        <v>0</v>
      </c>
      <c r="P77" s="10">
        <f>N77+O77</f>
        <v>0</v>
      </c>
      <c r="Q77" s="65"/>
      <c r="R77" s="66"/>
    </row>
    <row r="78" spans="1:33">
      <c r="B78" s="30" t="s">
        <v>46</v>
      </c>
      <c r="C78" s="62"/>
      <c r="D78" s="64"/>
      <c r="E78" s="64"/>
      <c r="F78" s="64"/>
      <c r="G78" s="64"/>
      <c r="H78" s="62"/>
      <c r="I78" s="62"/>
      <c r="J78" s="12" t="s">
        <v>51</v>
      </c>
      <c r="K78" s="8"/>
      <c r="L78" s="9" t="s">
        <v>50</v>
      </c>
      <c r="M78" s="41">
        <v>2400</v>
      </c>
      <c r="N78" s="10">
        <f>K78*M78</f>
        <v>0</v>
      </c>
      <c r="O78" s="10">
        <f>N78*0.1</f>
        <v>0</v>
      </c>
      <c r="P78" s="10">
        <f>N78+O78</f>
        <v>0</v>
      </c>
      <c r="Q78" s="65"/>
      <c r="R78" s="66"/>
    </row>
    <row r="79" spans="1:33" customHeight="1" ht="18.75">
      <c r="B79" s="30" t="s">
        <v>46</v>
      </c>
      <c r="C79" s="62"/>
      <c r="D79" s="64"/>
      <c r="E79" s="64"/>
      <c r="F79" s="64"/>
      <c r="G79" s="64"/>
      <c r="H79" s="62"/>
      <c r="I79" s="62"/>
      <c r="J79" s="12" t="s">
        <v>52</v>
      </c>
      <c r="K79" s="8"/>
      <c r="L79" s="9" t="s">
        <v>50</v>
      </c>
      <c r="M79" s="41">
        <v>1600</v>
      </c>
      <c r="N79" s="10">
        <f>K79*M79</f>
        <v>0</v>
      </c>
      <c r="O79" s="10">
        <f>N79*0.1</f>
        <v>0</v>
      </c>
      <c r="P79" s="10">
        <f>N79+O79</f>
        <v>0</v>
      </c>
      <c r="Q79" s="65"/>
      <c r="R79" s="66"/>
    </row>
    <row r="80" spans="1:33" customHeight="1" ht="18.75">
      <c r="B80" s="30" t="s">
        <v>46</v>
      </c>
      <c r="C80" s="62"/>
      <c r="D80" s="64"/>
      <c r="E80" s="64"/>
      <c r="F80" s="64"/>
      <c r="G80" s="64"/>
      <c r="H80" s="62"/>
      <c r="I80" s="34" t="s">
        <v>53</v>
      </c>
      <c r="J80" s="12"/>
      <c r="K80" s="42">
        <v>1</v>
      </c>
      <c r="L80" s="9" t="s">
        <v>48</v>
      </c>
      <c r="M80" s="67" t="s">
        <v>54</v>
      </c>
      <c r="N80" s="67"/>
      <c r="O80" s="67"/>
      <c r="P80" s="67"/>
      <c r="Q80" s="10"/>
      <c r="R80" s="66"/>
    </row>
    <row r="81" spans="1:33">
      <c r="B81" s="30" t="s">
        <v>46</v>
      </c>
      <c r="C81" s="9" t="str">
        <f>D$20</f>
        <v>0</v>
      </c>
      <c r="D81" s="63" t="str">
        <f>D$21</f>
        <v>WM6000納品説明会資料 689077</v>
      </c>
      <c r="E81" s="64"/>
      <c r="F81" s="64"/>
      <c r="G81" s="64"/>
      <c r="H81" s="62"/>
      <c r="I81" s="62" t="s">
        <v>27</v>
      </c>
      <c r="J81" s="12" t="s">
        <v>47</v>
      </c>
      <c r="K81" s="40"/>
      <c r="L81" s="9" t="s">
        <v>48</v>
      </c>
      <c r="M81" s="41">
        <v>2000</v>
      </c>
      <c r="N81" s="10">
        <f>K81*M81</f>
        <v>0</v>
      </c>
      <c r="O81" s="10">
        <f>N81*0.1</f>
        <v>0</v>
      </c>
      <c r="P81" s="10">
        <f>N81+O81</f>
        <v>0</v>
      </c>
      <c r="Q81" s="65">
        <f>SUM(P81:P84)</f>
        <v>0</v>
      </c>
      <c r="R81" s="66">
        <f>SUM(Q81+Q85)</f>
        <v>0</v>
      </c>
    </row>
    <row r="82" spans="1:33">
      <c r="B82" s="30" t="s">
        <v>46</v>
      </c>
      <c r="C82" s="62"/>
      <c r="D82" s="63"/>
      <c r="E82" s="64"/>
      <c r="F82" s="64"/>
      <c r="G82" s="64"/>
      <c r="H82" s="62"/>
      <c r="I82" s="62"/>
      <c r="J82" s="12" t="s">
        <v>49</v>
      </c>
      <c r="K82" s="40"/>
      <c r="L82" s="9" t="s">
        <v>50</v>
      </c>
      <c r="M82" s="41">
        <v>3200</v>
      </c>
      <c r="N82" s="10">
        <f>K82*M82</f>
        <v>0</v>
      </c>
      <c r="O82" s="10">
        <f>N82*0.1</f>
        <v>0</v>
      </c>
      <c r="P82" s="10">
        <f>N82+O82</f>
        <v>0</v>
      </c>
      <c r="Q82" s="65"/>
      <c r="R82" s="66"/>
    </row>
    <row r="83" spans="1:33">
      <c r="B83" s="30" t="s">
        <v>46</v>
      </c>
      <c r="C83" s="62"/>
      <c r="D83" s="64"/>
      <c r="E83" s="64"/>
      <c r="F83" s="64"/>
      <c r="G83" s="64"/>
      <c r="H83" s="62"/>
      <c r="I83" s="62"/>
      <c r="J83" s="12" t="s">
        <v>51</v>
      </c>
      <c r="K83" s="8"/>
      <c r="L83" s="9" t="s">
        <v>50</v>
      </c>
      <c r="M83" s="41">
        <v>2400</v>
      </c>
      <c r="N83" s="10">
        <f>K83*M83</f>
        <v>0</v>
      </c>
      <c r="O83" s="10">
        <f>N83*0.1</f>
        <v>0</v>
      </c>
      <c r="P83" s="10">
        <f>N83+O83</f>
        <v>0</v>
      </c>
      <c r="Q83" s="65"/>
      <c r="R83" s="66"/>
    </row>
    <row r="84" spans="1:33" customHeight="1" ht="18.75">
      <c r="B84" s="30" t="s">
        <v>46</v>
      </c>
      <c r="C84" s="62"/>
      <c r="D84" s="64"/>
      <c r="E84" s="64"/>
      <c r="F84" s="64"/>
      <c r="G84" s="64"/>
      <c r="H84" s="62"/>
      <c r="I84" s="62"/>
      <c r="J84" s="12" t="s">
        <v>52</v>
      </c>
      <c r="K84" s="8"/>
      <c r="L84" s="9" t="s">
        <v>50</v>
      </c>
      <c r="M84" s="41">
        <v>1600</v>
      </c>
      <c r="N84" s="10">
        <f>K84*M84</f>
        <v>0</v>
      </c>
      <c r="O84" s="10">
        <f>N84*0.1</f>
        <v>0</v>
      </c>
      <c r="P84" s="10">
        <f>N84+O84</f>
        <v>0</v>
      </c>
      <c r="Q84" s="65"/>
      <c r="R84" s="66"/>
    </row>
    <row r="85" spans="1:33" customHeight="1" ht="18.75">
      <c r="B85" s="30" t="s">
        <v>46</v>
      </c>
      <c r="C85" s="62"/>
      <c r="D85" s="64"/>
      <c r="E85" s="64"/>
      <c r="F85" s="64"/>
      <c r="G85" s="64"/>
      <c r="H85" s="62"/>
      <c r="I85" s="34" t="s">
        <v>53</v>
      </c>
      <c r="J85" s="12"/>
      <c r="K85" s="42">
        <v>1</v>
      </c>
      <c r="L85" s="9" t="s">
        <v>48</v>
      </c>
      <c r="M85" s="67" t="s">
        <v>54</v>
      </c>
      <c r="N85" s="67"/>
      <c r="O85" s="67"/>
      <c r="P85" s="67"/>
      <c r="Q85" s="10"/>
      <c r="R85" s="66"/>
    </row>
    <row r="86" spans="1:33">
      <c r="B86" s="30" t="s">
        <v>46</v>
      </c>
      <c r="C86" s="9" t="str">
        <f>D$20</f>
        <v>0</v>
      </c>
      <c r="D86" s="63" t="str">
        <f>D$21</f>
        <v>WM6000納品説明会資料 689077</v>
      </c>
      <c r="E86" s="64"/>
      <c r="F86" s="64"/>
      <c r="G86" s="64"/>
      <c r="H86" s="62"/>
      <c r="I86" s="62" t="s">
        <v>27</v>
      </c>
      <c r="J86" s="12" t="s">
        <v>47</v>
      </c>
      <c r="K86" s="40"/>
      <c r="L86" s="9" t="s">
        <v>48</v>
      </c>
      <c r="M86" s="41">
        <v>2000</v>
      </c>
      <c r="N86" s="10">
        <f>K86*M86</f>
        <v>0</v>
      </c>
      <c r="O86" s="10">
        <f>N86*0.1</f>
        <v>0</v>
      </c>
      <c r="P86" s="10">
        <f>N86+O86</f>
        <v>0</v>
      </c>
      <c r="Q86" s="65">
        <f>SUM(P86:P89)</f>
        <v>0</v>
      </c>
      <c r="R86" s="66">
        <f>SUM(Q86+Q90)</f>
        <v>0</v>
      </c>
    </row>
    <row r="87" spans="1:33">
      <c r="B87" s="30" t="s">
        <v>46</v>
      </c>
      <c r="C87" s="62"/>
      <c r="D87" s="63"/>
      <c r="E87" s="64"/>
      <c r="F87" s="64"/>
      <c r="G87" s="64"/>
      <c r="H87" s="62"/>
      <c r="I87" s="62"/>
      <c r="J87" s="12" t="s">
        <v>49</v>
      </c>
      <c r="K87" s="40"/>
      <c r="L87" s="9" t="s">
        <v>50</v>
      </c>
      <c r="M87" s="41">
        <v>3200</v>
      </c>
      <c r="N87" s="10">
        <f>K87*M87</f>
        <v>0</v>
      </c>
      <c r="O87" s="10">
        <f>N87*0.1</f>
        <v>0</v>
      </c>
      <c r="P87" s="10">
        <f>N87+O87</f>
        <v>0</v>
      </c>
      <c r="Q87" s="65"/>
      <c r="R87" s="66"/>
    </row>
    <row r="88" spans="1:33">
      <c r="B88" s="30" t="s">
        <v>46</v>
      </c>
      <c r="C88" s="62"/>
      <c r="D88" s="64"/>
      <c r="E88" s="64"/>
      <c r="F88" s="64"/>
      <c r="G88" s="64"/>
      <c r="H88" s="62"/>
      <c r="I88" s="62"/>
      <c r="J88" s="12" t="s">
        <v>51</v>
      </c>
      <c r="K88" s="8"/>
      <c r="L88" s="9" t="s">
        <v>50</v>
      </c>
      <c r="M88" s="41">
        <v>2400</v>
      </c>
      <c r="N88" s="10">
        <f>K88*M88</f>
        <v>0</v>
      </c>
      <c r="O88" s="10">
        <f>N88*0.1</f>
        <v>0</v>
      </c>
      <c r="P88" s="10">
        <f>N88+O88</f>
        <v>0</v>
      </c>
      <c r="Q88" s="65"/>
      <c r="R88" s="66"/>
    </row>
    <row r="89" spans="1:33" customHeight="1" ht="18.75">
      <c r="B89" s="30" t="s">
        <v>46</v>
      </c>
      <c r="C89" s="62"/>
      <c r="D89" s="64"/>
      <c r="E89" s="64"/>
      <c r="F89" s="64"/>
      <c r="G89" s="64"/>
      <c r="H89" s="62"/>
      <c r="I89" s="62"/>
      <c r="J89" s="12" t="s">
        <v>52</v>
      </c>
      <c r="K89" s="8"/>
      <c r="L89" s="9" t="s">
        <v>50</v>
      </c>
      <c r="M89" s="41">
        <v>1600</v>
      </c>
      <c r="N89" s="10">
        <f>K89*M89</f>
        <v>0</v>
      </c>
      <c r="O89" s="10">
        <f>N89*0.1</f>
        <v>0</v>
      </c>
      <c r="P89" s="10">
        <f>N89+O89</f>
        <v>0</v>
      </c>
      <c r="Q89" s="65"/>
      <c r="R89" s="66"/>
    </row>
    <row r="90" spans="1:33" customHeight="1" ht="18.75">
      <c r="B90" s="30" t="s">
        <v>46</v>
      </c>
      <c r="C90" s="62"/>
      <c r="D90" s="64"/>
      <c r="E90" s="64"/>
      <c r="F90" s="64"/>
      <c r="G90" s="64"/>
      <c r="H90" s="62"/>
      <c r="I90" s="34" t="s">
        <v>53</v>
      </c>
      <c r="J90" s="12"/>
      <c r="K90" s="42">
        <v>1</v>
      </c>
      <c r="L90" s="9" t="s">
        <v>48</v>
      </c>
      <c r="M90" s="67" t="s">
        <v>54</v>
      </c>
      <c r="N90" s="67"/>
      <c r="O90" s="67"/>
      <c r="P90" s="67"/>
      <c r="Q90" s="10"/>
      <c r="R90" s="66"/>
    </row>
    <row r="91" spans="1:33">
      <c r="B91" s="30" t="s">
        <v>46</v>
      </c>
      <c r="C91" s="9" t="str">
        <f>D$20</f>
        <v>0</v>
      </c>
      <c r="D91" s="63" t="str">
        <f>D$21</f>
        <v>WM6000納品説明会資料 689077</v>
      </c>
      <c r="E91" s="63"/>
      <c r="F91" s="63"/>
      <c r="G91" s="63"/>
      <c r="H91" s="62"/>
      <c r="I91" s="62" t="s">
        <v>27</v>
      </c>
      <c r="J91" s="12" t="s">
        <v>47</v>
      </c>
      <c r="K91" s="40"/>
      <c r="L91" s="9" t="s">
        <v>48</v>
      </c>
      <c r="M91" s="41">
        <v>2000</v>
      </c>
      <c r="N91" s="10">
        <f>K91*M91</f>
        <v>0</v>
      </c>
      <c r="O91" s="10">
        <f>N91*0.1</f>
        <v>0</v>
      </c>
      <c r="P91" s="10">
        <f>N91+O91</f>
        <v>0</v>
      </c>
      <c r="Q91" s="65">
        <f>SUM(P91:P94)</f>
        <v>0</v>
      </c>
      <c r="R91" s="66">
        <f>SUM(Q91+Q95)</f>
        <v>0</v>
      </c>
    </row>
    <row r="92" spans="1:33">
      <c r="B92" s="30" t="s">
        <v>46</v>
      </c>
      <c r="C92" s="62"/>
      <c r="D92" s="63"/>
      <c r="E92" s="63"/>
      <c r="F92" s="63"/>
      <c r="G92" s="63"/>
      <c r="H92" s="62"/>
      <c r="I92" s="62"/>
      <c r="J92" s="12" t="s">
        <v>49</v>
      </c>
      <c r="K92" s="40"/>
      <c r="L92" s="9" t="s">
        <v>50</v>
      </c>
      <c r="M92" s="41">
        <v>3200</v>
      </c>
      <c r="N92" s="10">
        <f>K92*M92</f>
        <v>0</v>
      </c>
      <c r="O92" s="10">
        <f>N92*0.1</f>
        <v>0</v>
      </c>
      <c r="P92" s="10">
        <f>N92+O92</f>
        <v>0</v>
      </c>
      <c r="Q92" s="65"/>
      <c r="R92" s="66"/>
    </row>
    <row r="93" spans="1:33">
      <c r="B93" s="30" t="s">
        <v>46</v>
      </c>
      <c r="C93" s="62"/>
      <c r="D93" s="63"/>
      <c r="E93" s="63"/>
      <c r="F93" s="63"/>
      <c r="G93" s="63"/>
      <c r="H93" s="62"/>
      <c r="I93" s="62"/>
      <c r="J93" s="12" t="s">
        <v>51</v>
      </c>
      <c r="K93" s="8"/>
      <c r="L93" s="9" t="s">
        <v>50</v>
      </c>
      <c r="M93" s="41">
        <v>2400</v>
      </c>
      <c r="N93" s="10">
        <f>K93*M93</f>
        <v>0</v>
      </c>
      <c r="O93" s="10">
        <f>N93*0.1</f>
        <v>0</v>
      </c>
      <c r="P93" s="10">
        <f>N93+O93</f>
        <v>0</v>
      </c>
      <c r="Q93" s="65"/>
      <c r="R93" s="66"/>
    </row>
    <row r="94" spans="1:33" customHeight="1" ht="18.75">
      <c r="B94" s="30" t="s">
        <v>46</v>
      </c>
      <c r="C94" s="62"/>
      <c r="D94" s="63"/>
      <c r="E94" s="63"/>
      <c r="F94" s="63"/>
      <c r="G94" s="63"/>
      <c r="H94" s="62"/>
      <c r="I94" s="62"/>
      <c r="J94" s="12" t="s">
        <v>52</v>
      </c>
      <c r="K94" s="8"/>
      <c r="L94" s="9" t="s">
        <v>50</v>
      </c>
      <c r="M94" s="41">
        <v>1600</v>
      </c>
      <c r="N94" s="10">
        <f>K94*M94</f>
        <v>0</v>
      </c>
      <c r="O94" s="10">
        <f>N94*0.1</f>
        <v>0</v>
      </c>
      <c r="P94" s="10">
        <f>N94+O94</f>
        <v>0</v>
      </c>
      <c r="Q94" s="65"/>
      <c r="R94" s="66"/>
    </row>
    <row r="95" spans="1:33" customHeight="1" ht="18.75">
      <c r="B95" s="30" t="s">
        <v>46</v>
      </c>
      <c r="C95" s="62"/>
      <c r="D95" s="63"/>
      <c r="E95" s="63"/>
      <c r="F95" s="63"/>
      <c r="G95" s="63"/>
      <c r="H95" s="62"/>
      <c r="I95" s="34" t="s">
        <v>53</v>
      </c>
      <c r="J95" s="12"/>
      <c r="K95" s="42">
        <v>1</v>
      </c>
      <c r="L95" s="9" t="s">
        <v>48</v>
      </c>
      <c r="M95" s="67" t="s">
        <v>54</v>
      </c>
      <c r="N95" s="67"/>
      <c r="O95" s="67"/>
      <c r="P95" s="67"/>
      <c r="Q95" s="10"/>
      <c r="R95" s="66"/>
    </row>
    <row r="96" spans="1:33">
      <c r="B96" s="30" t="s">
        <v>46</v>
      </c>
      <c r="C96" s="9" t="str">
        <f>D$20</f>
        <v>0</v>
      </c>
      <c r="D96" s="63" t="str">
        <f>D$21</f>
        <v>WM6000納品説明会資料 689077</v>
      </c>
      <c r="E96" s="64"/>
      <c r="F96" s="64"/>
      <c r="G96" s="64"/>
      <c r="H96" s="62"/>
      <c r="I96" s="62" t="s">
        <v>27</v>
      </c>
      <c r="J96" s="12" t="s">
        <v>47</v>
      </c>
      <c r="K96" s="40"/>
      <c r="L96" s="9" t="s">
        <v>48</v>
      </c>
      <c r="M96" s="41">
        <v>2000</v>
      </c>
      <c r="N96" s="10">
        <f>K96*M96</f>
        <v>0</v>
      </c>
      <c r="O96" s="10">
        <f>N96*0.1</f>
        <v>0</v>
      </c>
      <c r="P96" s="10">
        <f>N96+O96</f>
        <v>0</v>
      </c>
      <c r="Q96" s="65">
        <f>SUM(P96:P99)</f>
        <v>0</v>
      </c>
      <c r="R96" s="66">
        <f>SUM(Q96+Q100)</f>
        <v>0</v>
      </c>
    </row>
    <row r="97" spans="1:33">
      <c r="B97" s="30" t="s">
        <v>46</v>
      </c>
      <c r="C97" s="62"/>
      <c r="D97" s="63"/>
      <c r="E97" s="64"/>
      <c r="F97" s="64"/>
      <c r="G97" s="64"/>
      <c r="H97" s="62"/>
      <c r="I97" s="62"/>
      <c r="J97" s="12" t="s">
        <v>49</v>
      </c>
      <c r="K97" s="40"/>
      <c r="L97" s="9" t="s">
        <v>50</v>
      </c>
      <c r="M97" s="41">
        <v>3200</v>
      </c>
      <c r="N97" s="10">
        <f>K97*M97</f>
        <v>0</v>
      </c>
      <c r="O97" s="10">
        <f>N97*0.1</f>
        <v>0</v>
      </c>
      <c r="P97" s="10">
        <f>N97+O97</f>
        <v>0</v>
      </c>
      <c r="Q97" s="65"/>
      <c r="R97" s="66"/>
    </row>
    <row r="98" spans="1:33">
      <c r="B98" s="30" t="s">
        <v>46</v>
      </c>
      <c r="C98" s="62"/>
      <c r="D98" s="64"/>
      <c r="E98" s="64"/>
      <c r="F98" s="64"/>
      <c r="G98" s="64"/>
      <c r="H98" s="62"/>
      <c r="I98" s="62"/>
      <c r="J98" s="12" t="s">
        <v>51</v>
      </c>
      <c r="K98" s="8"/>
      <c r="L98" s="9" t="s">
        <v>50</v>
      </c>
      <c r="M98" s="41">
        <v>2400</v>
      </c>
      <c r="N98" s="10">
        <f>K98*M98</f>
        <v>0</v>
      </c>
      <c r="O98" s="10">
        <f>N98*0.1</f>
        <v>0</v>
      </c>
      <c r="P98" s="10">
        <f>N98+O98</f>
        <v>0</v>
      </c>
      <c r="Q98" s="65"/>
      <c r="R98" s="66"/>
    </row>
    <row r="99" spans="1:33" customHeight="1" ht="18.75">
      <c r="B99" s="30" t="s">
        <v>46</v>
      </c>
      <c r="C99" s="62"/>
      <c r="D99" s="64"/>
      <c r="E99" s="64"/>
      <c r="F99" s="64"/>
      <c r="G99" s="64"/>
      <c r="H99" s="62"/>
      <c r="I99" s="62"/>
      <c r="J99" s="12" t="s">
        <v>52</v>
      </c>
      <c r="K99" s="8"/>
      <c r="L99" s="9" t="s">
        <v>50</v>
      </c>
      <c r="M99" s="41">
        <v>1600</v>
      </c>
      <c r="N99" s="10">
        <f>K99*M99</f>
        <v>0</v>
      </c>
      <c r="O99" s="10">
        <f>N99*0.1</f>
        <v>0</v>
      </c>
      <c r="P99" s="10">
        <f>N99+O99</f>
        <v>0</v>
      </c>
      <c r="Q99" s="65"/>
      <c r="R99" s="66"/>
    </row>
    <row r="100" spans="1:33" customHeight="1" ht="18.75">
      <c r="B100" s="30" t="s">
        <v>46</v>
      </c>
      <c r="C100" s="62"/>
      <c r="D100" s="64"/>
      <c r="E100" s="64"/>
      <c r="F100" s="64"/>
      <c r="G100" s="64"/>
      <c r="H100" s="62"/>
      <c r="I100" s="34" t="s">
        <v>53</v>
      </c>
      <c r="J100" s="12"/>
      <c r="K100" s="42">
        <v>1</v>
      </c>
      <c r="L100" s="9" t="s">
        <v>48</v>
      </c>
      <c r="M100" s="67" t="s">
        <v>54</v>
      </c>
      <c r="N100" s="67"/>
      <c r="O100" s="67"/>
      <c r="P100" s="67"/>
      <c r="Q100" s="10"/>
      <c r="R100" s="66"/>
    </row>
    <row r="101" spans="1:33">
      <c r="B101" s="30" t="s">
        <v>46</v>
      </c>
      <c r="C101" s="9" t="str">
        <f>D$20</f>
        <v>0</v>
      </c>
      <c r="D101" s="63" t="str">
        <f>D$21</f>
        <v>WM6000納品説明会資料 689077</v>
      </c>
      <c r="E101" s="64"/>
      <c r="F101" s="64"/>
      <c r="G101" s="64"/>
      <c r="H101" s="62"/>
      <c r="I101" s="62" t="s">
        <v>27</v>
      </c>
      <c r="J101" s="12" t="s">
        <v>47</v>
      </c>
      <c r="K101" s="40"/>
      <c r="L101" s="9" t="s">
        <v>48</v>
      </c>
      <c r="M101" s="41">
        <v>2000</v>
      </c>
      <c r="N101" s="10">
        <f>K101*M101</f>
        <v>0</v>
      </c>
      <c r="O101" s="10">
        <f>N101*0.1</f>
        <v>0</v>
      </c>
      <c r="P101" s="10">
        <f>N101+O101</f>
        <v>0</v>
      </c>
      <c r="Q101" s="65">
        <f>SUM(P101:P104)</f>
        <v>0</v>
      </c>
      <c r="R101" s="66">
        <f>SUM(Q101+Q105)</f>
        <v>0</v>
      </c>
    </row>
    <row r="102" spans="1:33">
      <c r="B102" s="30" t="s">
        <v>46</v>
      </c>
      <c r="C102" s="62"/>
      <c r="D102" s="63"/>
      <c r="E102" s="64"/>
      <c r="F102" s="64"/>
      <c r="G102" s="64"/>
      <c r="H102" s="62"/>
      <c r="I102" s="62"/>
      <c r="J102" s="12" t="s">
        <v>49</v>
      </c>
      <c r="K102" s="40"/>
      <c r="L102" s="9" t="s">
        <v>50</v>
      </c>
      <c r="M102" s="41">
        <v>3200</v>
      </c>
      <c r="N102" s="10">
        <f>K102*M102</f>
        <v>0</v>
      </c>
      <c r="O102" s="10">
        <f>N102*0.1</f>
        <v>0</v>
      </c>
      <c r="P102" s="10">
        <f>N102+O102</f>
        <v>0</v>
      </c>
      <c r="Q102" s="65"/>
      <c r="R102" s="66"/>
    </row>
    <row r="103" spans="1:33">
      <c r="B103" s="30" t="s">
        <v>46</v>
      </c>
      <c r="C103" s="62"/>
      <c r="D103" s="64"/>
      <c r="E103" s="64"/>
      <c r="F103" s="64"/>
      <c r="G103" s="64"/>
      <c r="H103" s="62"/>
      <c r="I103" s="62"/>
      <c r="J103" s="12" t="s">
        <v>51</v>
      </c>
      <c r="K103" s="8"/>
      <c r="L103" s="9" t="s">
        <v>50</v>
      </c>
      <c r="M103" s="41">
        <v>2400</v>
      </c>
      <c r="N103" s="10">
        <f>K103*M103</f>
        <v>0</v>
      </c>
      <c r="O103" s="10">
        <f>N103*0.1</f>
        <v>0</v>
      </c>
      <c r="P103" s="10">
        <f>N103+O103</f>
        <v>0</v>
      </c>
      <c r="Q103" s="65"/>
      <c r="R103" s="66"/>
    </row>
    <row r="104" spans="1:33" customHeight="1" ht="18.75">
      <c r="B104" s="30" t="s">
        <v>46</v>
      </c>
      <c r="C104" s="62"/>
      <c r="D104" s="64"/>
      <c r="E104" s="64"/>
      <c r="F104" s="64"/>
      <c r="G104" s="64"/>
      <c r="H104" s="62"/>
      <c r="I104" s="62"/>
      <c r="J104" s="12" t="s">
        <v>52</v>
      </c>
      <c r="K104" s="8"/>
      <c r="L104" s="9" t="s">
        <v>50</v>
      </c>
      <c r="M104" s="41">
        <v>1600</v>
      </c>
      <c r="N104" s="10">
        <f>K104*M104</f>
        <v>0</v>
      </c>
      <c r="O104" s="10">
        <f>N104*0.1</f>
        <v>0</v>
      </c>
      <c r="P104" s="10">
        <f>N104+O104</f>
        <v>0</v>
      </c>
      <c r="Q104" s="65"/>
      <c r="R104" s="66"/>
    </row>
    <row r="105" spans="1:33" customHeight="1" ht="18.75">
      <c r="B105" s="30" t="s">
        <v>46</v>
      </c>
      <c r="C105" s="62"/>
      <c r="D105" s="64"/>
      <c r="E105" s="64"/>
      <c r="F105" s="64"/>
      <c r="G105" s="64"/>
      <c r="H105" s="62"/>
      <c r="I105" s="34" t="s">
        <v>53</v>
      </c>
      <c r="J105" s="12"/>
      <c r="K105" s="42">
        <v>1</v>
      </c>
      <c r="L105" s="9" t="s">
        <v>48</v>
      </c>
      <c r="M105" s="67" t="s">
        <v>54</v>
      </c>
      <c r="N105" s="67"/>
      <c r="O105" s="67"/>
      <c r="P105" s="67"/>
      <c r="Q105" s="10"/>
      <c r="R105" s="66"/>
    </row>
    <row r="106" spans="1:33">
      <c r="B106" s="30" t="s">
        <v>46</v>
      </c>
      <c r="C106" s="9" t="str">
        <f>D$20</f>
        <v>0</v>
      </c>
      <c r="D106" s="63" t="str">
        <f>D$21</f>
        <v>WM6000納品説明会資料 689077</v>
      </c>
      <c r="E106" s="64"/>
      <c r="F106" s="64"/>
      <c r="G106" s="64"/>
      <c r="H106" s="62"/>
      <c r="I106" s="62" t="s">
        <v>27</v>
      </c>
      <c r="J106" s="12" t="s">
        <v>47</v>
      </c>
      <c r="K106" s="40"/>
      <c r="L106" s="9" t="s">
        <v>48</v>
      </c>
      <c r="M106" s="41">
        <v>2000</v>
      </c>
      <c r="N106" s="10">
        <f>K106*M106</f>
        <v>0</v>
      </c>
      <c r="O106" s="10">
        <f>N106*0.1</f>
        <v>0</v>
      </c>
      <c r="P106" s="10">
        <f>N106+O106</f>
        <v>0</v>
      </c>
      <c r="Q106" s="65">
        <f>SUM(P106:P109)</f>
        <v>0</v>
      </c>
      <c r="R106" s="66">
        <f>SUM(Q106+Q110)</f>
        <v>0</v>
      </c>
    </row>
    <row r="107" spans="1:33">
      <c r="B107" s="30" t="s">
        <v>46</v>
      </c>
      <c r="C107" s="62"/>
      <c r="D107" s="63"/>
      <c r="E107" s="64"/>
      <c r="F107" s="64"/>
      <c r="G107" s="64"/>
      <c r="H107" s="62"/>
      <c r="I107" s="62"/>
      <c r="J107" s="12" t="s">
        <v>49</v>
      </c>
      <c r="K107" s="40"/>
      <c r="L107" s="9" t="s">
        <v>50</v>
      </c>
      <c r="M107" s="41">
        <v>3200</v>
      </c>
      <c r="N107" s="10">
        <f>K107*M107</f>
        <v>0</v>
      </c>
      <c r="O107" s="10">
        <f>N107*0.1</f>
        <v>0</v>
      </c>
      <c r="P107" s="10">
        <f>N107+O107</f>
        <v>0</v>
      </c>
      <c r="Q107" s="65"/>
      <c r="R107" s="66"/>
    </row>
    <row r="108" spans="1:33">
      <c r="B108" s="30" t="s">
        <v>46</v>
      </c>
      <c r="C108" s="62"/>
      <c r="D108" s="64"/>
      <c r="E108" s="64"/>
      <c r="F108" s="64"/>
      <c r="G108" s="64"/>
      <c r="H108" s="62"/>
      <c r="I108" s="62"/>
      <c r="J108" s="12" t="s">
        <v>51</v>
      </c>
      <c r="K108" s="8"/>
      <c r="L108" s="9" t="s">
        <v>50</v>
      </c>
      <c r="M108" s="41">
        <v>2400</v>
      </c>
      <c r="N108" s="10">
        <f>K108*M108</f>
        <v>0</v>
      </c>
      <c r="O108" s="10">
        <f>N108*0.1</f>
        <v>0</v>
      </c>
      <c r="P108" s="10">
        <f>N108+O108</f>
        <v>0</v>
      </c>
      <c r="Q108" s="65"/>
      <c r="R108" s="66"/>
    </row>
    <row r="109" spans="1:33" customHeight="1" ht="18.75">
      <c r="B109" s="30" t="s">
        <v>46</v>
      </c>
      <c r="C109" s="62"/>
      <c r="D109" s="64"/>
      <c r="E109" s="64"/>
      <c r="F109" s="64"/>
      <c r="G109" s="64"/>
      <c r="H109" s="62"/>
      <c r="I109" s="62"/>
      <c r="J109" s="12" t="s">
        <v>52</v>
      </c>
      <c r="K109" s="8"/>
      <c r="L109" s="9" t="s">
        <v>50</v>
      </c>
      <c r="M109" s="41">
        <v>1600</v>
      </c>
      <c r="N109" s="10">
        <f>K109*M109</f>
        <v>0</v>
      </c>
      <c r="O109" s="10">
        <f>N109*0.1</f>
        <v>0</v>
      </c>
      <c r="P109" s="10">
        <f>N109+O109</f>
        <v>0</v>
      </c>
      <c r="Q109" s="65"/>
      <c r="R109" s="66"/>
    </row>
    <row r="110" spans="1:33" customHeight="1" ht="18.75">
      <c r="B110" s="30" t="s">
        <v>46</v>
      </c>
      <c r="C110" s="62"/>
      <c r="D110" s="64"/>
      <c r="E110" s="64"/>
      <c r="F110" s="64"/>
      <c r="G110" s="64"/>
      <c r="H110" s="62"/>
      <c r="I110" s="34" t="s">
        <v>53</v>
      </c>
      <c r="J110" s="12"/>
      <c r="K110" s="42">
        <v>1</v>
      </c>
      <c r="L110" s="9" t="s">
        <v>48</v>
      </c>
      <c r="M110" s="67" t="s">
        <v>54</v>
      </c>
      <c r="N110" s="67"/>
      <c r="O110" s="67"/>
      <c r="P110" s="67"/>
      <c r="Q110" s="10"/>
      <c r="R110" s="66"/>
    </row>
    <row r="111" spans="1:33">
      <c r="B111" s="30" t="s">
        <v>46</v>
      </c>
      <c r="C111" s="9" t="str">
        <f>D$20</f>
        <v>0</v>
      </c>
      <c r="D111" s="63" t="str">
        <f>D$21</f>
        <v>WM6000納品説明会資料 689077</v>
      </c>
      <c r="E111" s="64"/>
      <c r="F111" s="64"/>
      <c r="G111" s="64"/>
      <c r="H111" s="62"/>
      <c r="I111" s="62" t="s">
        <v>27</v>
      </c>
      <c r="J111" s="12" t="s">
        <v>47</v>
      </c>
      <c r="K111" s="40"/>
      <c r="L111" s="9" t="s">
        <v>48</v>
      </c>
      <c r="M111" s="41">
        <v>2000</v>
      </c>
      <c r="N111" s="10">
        <f>K111*M111</f>
        <v>0</v>
      </c>
      <c r="O111" s="10">
        <f>N111*0.1</f>
        <v>0</v>
      </c>
      <c r="P111" s="10">
        <f>N111+O111</f>
        <v>0</v>
      </c>
      <c r="Q111" s="65">
        <f>SUM(P111:P114)</f>
        <v>0</v>
      </c>
      <c r="R111" s="66">
        <f>SUM(Q111+Q115)</f>
        <v>0</v>
      </c>
    </row>
    <row r="112" spans="1:33">
      <c r="B112" s="30" t="s">
        <v>46</v>
      </c>
      <c r="C112" s="62"/>
      <c r="D112" s="63"/>
      <c r="E112" s="64"/>
      <c r="F112" s="64"/>
      <c r="G112" s="64"/>
      <c r="H112" s="62"/>
      <c r="I112" s="62"/>
      <c r="J112" s="12" t="s">
        <v>49</v>
      </c>
      <c r="K112" s="40"/>
      <c r="L112" s="9" t="s">
        <v>50</v>
      </c>
      <c r="M112" s="41">
        <v>3200</v>
      </c>
      <c r="N112" s="10">
        <f>K112*M112</f>
        <v>0</v>
      </c>
      <c r="O112" s="10">
        <f>N112*0.1</f>
        <v>0</v>
      </c>
      <c r="P112" s="10">
        <f>N112+O112</f>
        <v>0</v>
      </c>
      <c r="Q112" s="65"/>
      <c r="R112" s="66"/>
    </row>
    <row r="113" spans="1:33">
      <c r="B113" s="30" t="s">
        <v>46</v>
      </c>
      <c r="C113" s="62"/>
      <c r="D113" s="64"/>
      <c r="E113" s="64"/>
      <c r="F113" s="64"/>
      <c r="G113" s="64"/>
      <c r="H113" s="62"/>
      <c r="I113" s="62"/>
      <c r="J113" s="12" t="s">
        <v>51</v>
      </c>
      <c r="K113" s="8"/>
      <c r="L113" s="9" t="s">
        <v>50</v>
      </c>
      <c r="M113" s="41">
        <v>2400</v>
      </c>
      <c r="N113" s="10">
        <f>K113*M113</f>
        <v>0</v>
      </c>
      <c r="O113" s="10">
        <f>N113*0.1</f>
        <v>0</v>
      </c>
      <c r="P113" s="10">
        <f>N113+O113</f>
        <v>0</v>
      </c>
      <c r="Q113" s="65"/>
      <c r="R113" s="66"/>
    </row>
    <row r="114" spans="1:33" customHeight="1" ht="18.75">
      <c r="B114" s="30" t="s">
        <v>46</v>
      </c>
      <c r="C114" s="62"/>
      <c r="D114" s="64"/>
      <c r="E114" s="64"/>
      <c r="F114" s="64"/>
      <c r="G114" s="64"/>
      <c r="H114" s="62"/>
      <c r="I114" s="62"/>
      <c r="J114" s="12" t="s">
        <v>52</v>
      </c>
      <c r="K114" s="8"/>
      <c r="L114" s="9" t="s">
        <v>50</v>
      </c>
      <c r="M114" s="41">
        <v>1600</v>
      </c>
      <c r="N114" s="10">
        <f>K114*M114</f>
        <v>0</v>
      </c>
      <c r="O114" s="10">
        <f>N114*0.1</f>
        <v>0</v>
      </c>
      <c r="P114" s="10">
        <f>N114+O114</f>
        <v>0</v>
      </c>
      <c r="Q114" s="65"/>
      <c r="R114" s="66"/>
    </row>
    <row r="115" spans="1:33" customHeight="1" ht="18.75">
      <c r="B115" s="30" t="s">
        <v>46</v>
      </c>
      <c r="C115" s="62"/>
      <c r="D115" s="64"/>
      <c r="E115" s="64"/>
      <c r="F115" s="64"/>
      <c r="G115" s="64"/>
      <c r="H115" s="62"/>
      <c r="I115" s="34" t="s">
        <v>53</v>
      </c>
      <c r="J115" s="12"/>
      <c r="K115" s="42">
        <v>1</v>
      </c>
      <c r="L115" s="9" t="s">
        <v>48</v>
      </c>
      <c r="M115" s="67" t="s">
        <v>54</v>
      </c>
      <c r="N115" s="67"/>
      <c r="O115" s="67"/>
      <c r="P115" s="67"/>
      <c r="Q115" s="10"/>
      <c r="R115" s="66"/>
    </row>
    <row r="116" spans="1:33">
      <c r="B116" s="30" t="s">
        <v>46</v>
      </c>
      <c r="C116" s="9" t="str">
        <f>D$20</f>
        <v>0</v>
      </c>
      <c r="D116" s="63" t="str">
        <f>D$21</f>
        <v>WM6000納品説明会資料 689077</v>
      </c>
      <c r="E116" s="64"/>
      <c r="F116" s="64"/>
      <c r="G116" s="64"/>
      <c r="H116" s="62"/>
      <c r="I116" s="62" t="s">
        <v>27</v>
      </c>
      <c r="J116" s="12" t="s">
        <v>47</v>
      </c>
      <c r="K116" s="40"/>
      <c r="L116" s="9" t="s">
        <v>48</v>
      </c>
      <c r="M116" s="41">
        <v>2000</v>
      </c>
      <c r="N116" s="10">
        <f>K116*M116</f>
        <v>0</v>
      </c>
      <c r="O116" s="10">
        <f>N116*0.1</f>
        <v>0</v>
      </c>
      <c r="P116" s="10">
        <f>N116+O116</f>
        <v>0</v>
      </c>
      <c r="Q116" s="65">
        <f>SUM(P116:P119)</f>
        <v>0</v>
      </c>
      <c r="R116" s="66">
        <f>SUM(Q116+Q120)</f>
        <v>0</v>
      </c>
    </row>
    <row r="117" spans="1:33">
      <c r="B117" s="30" t="s">
        <v>46</v>
      </c>
      <c r="C117" s="62"/>
      <c r="D117" s="63"/>
      <c r="E117" s="64"/>
      <c r="F117" s="64"/>
      <c r="G117" s="64"/>
      <c r="H117" s="62"/>
      <c r="I117" s="62"/>
      <c r="J117" s="12" t="s">
        <v>49</v>
      </c>
      <c r="K117" s="40"/>
      <c r="L117" s="9" t="s">
        <v>50</v>
      </c>
      <c r="M117" s="41">
        <v>3200</v>
      </c>
      <c r="N117" s="10">
        <f>K117*M117</f>
        <v>0</v>
      </c>
      <c r="O117" s="10">
        <f>N117*0.1</f>
        <v>0</v>
      </c>
      <c r="P117" s="10">
        <f>N117+O117</f>
        <v>0</v>
      </c>
      <c r="Q117" s="65"/>
      <c r="R117" s="66"/>
    </row>
    <row r="118" spans="1:33">
      <c r="B118" s="30" t="s">
        <v>46</v>
      </c>
      <c r="C118" s="62"/>
      <c r="D118" s="64"/>
      <c r="E118" s="64"/>
      <c r="F118" s="64"/>
      <c r="G118" s="64"/>
      <c r="H118" s="62"/>
      <c r="I118" s="62"/>
      <c r="J118" s="12" t="s">
        <v>51</v>
      </c>
      <c r="K118" s="8"/>
      <c r="L118" s="9" t="s">
        <v>50</v>
      </c>
      <c r="M118" s="41">
        <v>2400</v>
      </c>
      <c r="N118" s="10">
        <f>K118*M118</f>
        <v>0</v>
      </c>
      <c r="O118" s="10">
        <f>N118*0.1</f>
        <v>0</v>
      </c>
      <c r="P118" s="10">
        <f>N118+O118</f>
        <v>0</v>
      </c>
      <c r="Q118" s="65"/>
      <c r="R118" s="66"/>
    </row>
    <row r="119" spans="1:33" customHeight="1" ht="18.75">
      <c r="B119" s="30" t="s">
        <v>46</v>
      </c>
      <c r="C119" s="62"/>
      <c r="D119" s="64"/>
      <c r="E119" s="64"/>
      <c r="F119" s="64"/>
      <c r="G119" s="64"/>
      <c r="H119" s="62"/>
      <c r="I119" s="62"/>
      <c r="J119" s="12" t="s">
        <v>52</v>
      </c>
      <c r="K119" s="8"/>
      <c r="L119" s="9" t="s">
        <v>50</v>
      </c>
      <c r="M119" s="41">
        <v>1600</v>
      </c>
      <c r="N119" s="10">
        <f>K119*M119</f>
        <v>0</v>
      </c>
      <c r="O119" s="10">
        <f>N119*0.1</f>
        <v>0</v>
      </c>
      <c r="P119" s="10">
        <f>N119+O119</f>
        <v>0</v>
      </c>
      <c r="Q119" s="65"/>
      <c r="R119" s="66"/>
    </row>
    <row r="120" spans="1:33" customHeight="1" ht="18.75">
      <c r="B120" s="30" t="s">
        <v>46</v>
      </c>
      <c r="C120" s="62"/>
      <c r="D120" s="64"/>
      <c r="E120" s="64"/>
      <c r="F120" s="64"/>
      <c r="G120" s="64"/>
      <c r="H120" s="62"/>
      <c r="I120" s="34" t="s">
        <v>53</v>
      </c>
      <c r="J120" s="12"/>
      <c r="K120" s="42">
        <v>1</v>
      </c>
      <c r="L120" s="9" t="s">
        <v>48</v>
      </c>
      <c r="M120" s="67" t="s">
        <v>54</v>
      </c>
      <c r="N120" s="67"/>
      <c r="O120" s="67"/>
      <c r="P120" s="67"/>
      <c r="Q120" s="10"/>
      <c r="R120" s="66"/>
    </row>
    <row r="121" spans="1:33" customHeight="1" ht="18.75">
      <c r="B121" s="30" t="s">
        <v>46</v>
      </c>
      <c r="C121" s="9" t="str">
        <f>D$20</f>
        <v>0</v>
      </c>
      <c r="D121" s="63" t="str">
        <f>D$21</f>
        <v>WM6000納品説明会資料 689077</v>
      </c>
      <c r="E121" s="64"/>
      <c r="F121" s="64"/>
      <c r="G121" s="64"/>
      <c r="H121" s="62" t="s">
        <v>55</v>
      </c>
      <c r="I121" s="62" t="s">
        <v>27</v>
      </c>
      <c r="J121" s="12" t="s">
        <v>47</v>
      </c>
      <c r="K121" s="40"/>
      <c r="L121" s="9" t="s">
        <v>48</v>
      </c>
      <c r="M121" s="41">
        <v>2000</v>
      </c>
      <c r="N121" s="10">
        <f>K121*M121</f>
        <v>0</v>
      </c>
      <c r="O121" s="10">
        <f>N121*0.1</f>
        <v>0</v>
      </c>
      <c r="P121" s="10">
        <f>N121+O121</f>
        <v>0</v>
      </c>
      <c r="Q121" s="65">
        <f>SUM(P121:P124)</f>
        <v>0</v>
      </c>
      <c r="R121" s="66">
        <f>SUM(Q121+Q125)</f>
        <v>0</v>
      </c>
    </row>
    <row r="122" spans="1:33">
      <c r="B122" s="30" t="s">
        <v>46</v>
      </c>
      <c r="C122" s="62"/>
      <c r="D122" s="63"/>
      <c r="E122" s="64"/>
      <c r="F122" s="64"/>
      <c r="G122" s="64"/>
      <c r="H122" s="62"/>
      <c r="I122" s="62"/>
      <c r="J122" s="12" t="s">
        <v>49</v>
      </c>
      <c r="K122" s="40"/>
      <c r="L122" s="9" t="s">
        <v>50</v>
      </c>
      <c r="M122" s="41">
        <v>3200</v>
      </c>
      <c r="N122" s="10">
        <f>K122*M122</f>
        <v>0</v>
      </c>
      <c r="O122" s="10">
        <f>N122*0.1</f>
        <v>0</v>
      </c>
      <c r="P122" s="10">
        <f>N122+O122</f>
        <v>0</v>
      </c>
      <c r="Q122" s="65"/>
      <c r="R122" s="66"/>
    </row>
    <row r="123" spans="1:33">
      <c r="B123" s="30" t="s">
        <v>46</v>
      </c>
      <c r="C123" s="62"/>
      <c r="D123" s="64"/>
      <c r="E123" s="64"/>
      <c r="F123" s="64"/>
      <c r="G123" s="64"/>
      <c r="H123" s="62"/>
      <c r="I123" s="62"/>
      <c r="J123" s="12" t="s">
        <v>51</v>
      </c>
      <c r="K123" s="8"/>
      <c r="L123" s="9" t="s">
        <v>50</v>
      </c>
      <c r="M123" s="41">
        <v>2400</v>
      </c>
      <c r="N123" s="10">
        <f>K123*M123</f>
        <v>0</v>
      </c>
      <c r="O123" s="10">
        <f>N123*0.1</f>
        <v>0</v>
      </c>
      <c r="P123" s="10">
        <f>N123+O123</f>
        <v>0</v>
      </c>
      <c r="Q123" s="65"/>
      <c r="R123" s="66"/>
    </row>
    <row r="124" spans="1:33" customHeight="1" ht="18.75">
      <c r="B124" s="30" t="s">
        <v>46</v>
      </c>
      <c r="C124" s="62"/>
      <c r="D124" s="64"/>
      <c r="E124" s="64"/>
      <c r="F124" s="64"/>
      <c r="G124" s="64"/>
      <c r="H124" s="62"/>
      <c r="I124" s="62"/>
      <c r="J124" s="12" t="s">
        <v>52</v>
      </c>
      <c r="K124" s="8"/>
      <c r="L124" s="9" t="s">
        <v>50</v>
      </c>
      <c r="M124" s="41">
        <v>1600</v>
      </c>
      <c r="N124" s="10">
        <f>K124*M124</f>
        <v>0</v>
      </c>
      <c r="O124" s="10">
        <f>N124*0.1</f>
        <v>0</v>
      </c>
      <c r="P124" s="10">
        <f>N124+O124</f>
        <v>0</v>
      </c>
      <c r="Q124" s="65"/>
      <c r="R124" s="66"/>
    </row>
    <row r="125" spans="1:33" customHeight="1" ht="18.75">
      <c r="B125" s="30" t="s">
        <v>46</v>
      </c>
      <c r="C125" s="62"/>
      <c r="D125" s="64"/>
      <c r="E125" s="64"/>
      <c r="F125" s="64"/>
      <c r="G125" s="64"/>
      <c r="H125" s="62"/>
      <c r="I125" s="34" t="s">
        <v>53</v>
      </c>
      <c r="J125" s="12"/>
      <c r="K125" s="42">
        <v>1</v>
      </c>
      <c r="L125" s="9" t="s">
        <v>48</v>
      </c>
      <c r="M125" s="67" t="s">
        <v>54</v>
      </c>
      <c r="N125" s="67"/>
      <c r="O125" s="67"/>
      <c r="P125" s="67"/>
      <c r="Q125" s="10"/>
      <c r="R125" s="66"/>
    </row>
    <row r="126" spans="1:33">
      <c r="B126" s="30" t="s">
        <v>46</v>
      </c>
      <c r="C126" s="9" t="str">
        <f>D$20</f>
        <v>0</v>
      </c>
      <c r="D126" s="63" t="str">
        <f>D$21</f>
        <v>WM6000納品説明会資料 689077</v>
      </c>
      <c r="E126" s="63"/>
      <c r="F126" s="63"/>
      <c r="G126" s="63"/>
      <c r="H126" s="62" t="s">
        <v>56</v>
      </c>
      <c r="I126" s="160">
        <v>0</v>
      </c>
      <c r="J126" s="12" t="s">
        <v>47</v>
      </c>
      <c r="K126" s="40"/>
      <c r="L126" s="9" t="s">
        <v>48</v>
      </c>
      <c r="M126" s="41">
        <v>2000</v>
      </c>
      <c r="N126" s="10">
        <f>K126*M126</f>
        <v>0</v>
      </c>
      <c r="O126" s="10">
        <f>N126*0.1</f>
        <v>0</v>
      </c>
      <c r="P126" s="10">
        <f>N126+O126</f>
        <v>0</v>
      </c>
      <c r="Q126" s="65">
        <f>SUM(P126:P129)</f>
        <v>0</v>
      </c>
      <c r="R126" s="66">
        <f>SUM(Q126+Q130+Q132)</f>
        <v>16500</v>
      </c>
    </row>
    <row r="127" spans="1:33">
      <c r="B127" s="30" t="s">
        <v>46</v>
      </c>
      <c r="C127" s="62"/>
      <c r="D127" s="63"/>
      <c r="E127" s="63"/>
      <c r="F127" s="63"/>
      <c r="G127" s="63"/>
      <c r="H127" s="62"/>
      <c r="I127" s="160">
        <v>183388</v>
      </c>
      <c r="J127" s="12" t="s">
        <v>49</v>
      </c>
      <c r="K127" s="40"/>
      <c r="L127" s="9" t="s">
        <v>50</v>
      </c>
      <c r="M127" s="41">
        <v>3200</v>
      </c>
      <c r="N127" s="10">
        <f>K127*M127</f>
        <v>0</v>
      </c>
      <c r="O127" s="10">
        <f>N127*0.1</f>
        <v>0</v>
      </c>
      <c r="P127" s="10">
        <f>N127+O127</f>
        <v>0</v>
      </c>
      <c r="Q127" s="65"/>
      <c r="R127" s="66"/>
    </row>
    <row r="128" spans="1:33">
      <c r="B128" s="30" t="s">
        <v>46</v>
      </c>
      <c r="C128" s="62"/>
      <c r="D128" s="63"/>
      <c r="E128" s="63"/>
      <c r="F128" s="63"/>
      <c r="G128" s="63"/>
      <c r="H128" s="62"/>
      <c r="I128" s="160" t="s">
        <v>57</v>
      </c>
      <c r="J128" s="12" t="s">
        <v>51</v>
      </c>
      <c r="K128" s="8"/>
      <c r="L128" s="9" t="s">
        <v>50</v>
      </c>
      <c r="M128" s="41">
        <v>2400</v>
      </c>
      <c r="N128" s="10">
        <f>K128*M128</f>
        <v>0</v>
      </c>
      <c r="O128" s="10">
        <f>N128*0.1</f>
        <v>0</v>
      </c>
      <c r="P128" s="10">
        <f>N128+O128</f>
        <v>0</v>
      </c>
      <c r="Q128" s="65"/>
      <c r="R128" s="66"/>
    </row>
    <row r="129" spans="1:33">
      <c r="B129" s="30" t="s">
        <v>46</v>
      </c>
      <c r="C129" s="62"/>
      <c r="D129" s="63"/>
      <c r="E129" s="63"/>
      <c r="F129" s="63"/>
      <c r="G129" s="63"/>
      <c r="H129" s="62"/>
      <c r="I129" s="62"/>
      <c r="J129" s="12" t="s">
        <v>52</v>
      </c>
      <c r="K129" s="8"/>
      <c r="L129" s="9" t="s">
        <v>50</v>
      </c>
      <c r="M129" s="41">
        <v>1600</v>
      </c>
      <c r="N129" s="10">
        <f>K129*M129</f>
        <v>0</v>
      </c>
      <c r="O129" s="10">
        <f>N129*0.1</f>
        <v>0</v>
      </c>
      <c r="P129" s="10">
        <f>N129+O129</f>
        <v>0</v>
      </c>
      <c r="Q129" s="65"/>
      <c r="R129" s="66"/>
    </row>
    <row r="130" spans="1:33" customHeight="1" ht="17.55">
      <c r="B130" s="30" t="s">
        <v>46</v>
      </c>
      <c r="C130" s="62"/>
      <c r="D130" s="63"/>
      <c r="E130" s="63"/>
      <c r="F130" s="63"/>
      <c r="G130" s="63"/>
      <c r="H130" s="62"/>
      <c r="I130" s="118" t="s">
        <v>58</v>
      </c>
      <c r="J130" s="9" t="s">
        <v>59</v>
      </c>
      <c r="K130" s="42">
        <v>1</v>
      </c>
      <c r="L130" s="9" t="s">
        <v>48</v>
      </c>
      <c r="M130" s="41">
        <v>15000</v>
      </c>
      <c r="N130" s="10">
        <f>K130*M130</f>
        <v>15000</v>
      </c>
      <c r="O130" s="10">
        <f>N130*0.1</f>
        <v>1500</v>
      </c>
      <c r="P130" s="10">
        <f>N130+O130</f>
        <v>16500</v>
      </c>
      <c r="Q130" s="113">
        <f>SUM(P130:P131)</f>
        <v>16500</v>
      </c>
      <c r="R130" s="66"/>
    </row>
    <row r="131" spans="1:33" customHeight="1" ht="18.75">
      <c r="B131" s="30" t="s">
        <v>46</v>
      </c>
      <c r="C131" s="62"/>
      <c r="D131" s="63"/>
      <c r="E131" s="63"/>
      <c r="F131" s="63"/>
      <c r="G131" s="63"/>
      <c r="H131" s="62"/>
      <c r="I131" s="119"/>
      <c r="J131" s="9" t="s">
        <v>60</v>
      </c>
      <c r="K131" s="42">
        <v>1</v>
      </c>
      <c r="L131" s="9" t="s">
        <v>48</v>
      </c>
      <c r="M131" s="115" t="s">
        <v>54</v>
      </c>
      <c r="N131" s="116"/>
      <c r="O131" s="117"/>
      <c r="P131" s="10"/>
      <c r="Q131" s="114"/>
      <c r="R131" s="66"/>
    </row>
    <row r="132" spans="1:33" customHeight="1" ht="18.75">
      <c r="B132" s="30" t="s">
        <v>46</v>
      </c>
      <c r="C132" s="62"/>
      <c r="D132" s="63"/>
      <c r="E132" s="63"/>
      <c r="F132" s="63"/>
      <c r="G132" s="63"/>
      <c r="H132" s="62"/>
      <c r="I132" s="34" t="s">
        <v>53</v>
      </c>
      <c r="J132" s="12"/>
      <c r="K132" s="42">
        <v>1</v>
      </c>
      <c r="L132" s="9" t="s">
        <v>48</v>
      </c>
      <c r="M132" s="67" t="s">
        <v>54</v>
      </c>
      <c r="N132" s="67"/>
      <c r="O132" s="67"/>
      <c r="P132" s="67"/>
      <c r="Q132" s="10"/>
      <c r="R132" s="66"/>
    </row>
    <row r="133" spans="1:33">
      <c r="B133" s="30" t="s">
        <v>46</v>
      </c>
      <c r="C133" s="9" t="str">
        <f>D$20</f>
        <v>0</v>
      </c>
      <c r="D133" s="63" t="str">
        <f>D$21</f>
        <v>WM6000納品説明会資料 689077</v>
      </c>
      <c r="E133" s="63"/>
      <c r="F133" s="63"/>
      <c r="G133" s="63"/>
      <c r="H133" s="62" t="s">
        <v>61</v>
      </c>
      <c r="I133" s="110" t="s">
        <v>62</v>
      </c>
      <c r="J133" s="62"/>
      <c r="K133" s="111"/>
      <c r="L133" s="62"/>
      <c r="M133" s="62"/>
      <c r="N133" s="62"/>
      <c r="O133" s="112"/>
      <c r="P133" s="65">
        <f>K133+O133</f>
        <v>0</v>
      </c>
      <c r="Q133" s="65">
        <f>SUM(P133:P135)</f>
        <v>0</v>
      </c>
      <c r="R133" s="66">
        <f>SUM(Q133+Q136)</f>
        <v>0</v>
      </c>
    </row>
    <row r="134" spans="1:33">
      <c r="B134" s="30" t="s">
        <v>46</v>
      </c>
      <c r="C134" s="62"/>
      <c r="D134" s="63"/>
      <c r="E134" s="63"/>
      <c r="F134" s="63"/>
      <c r="G134" s="63"/>
      <c r="H134" s="62"/>
      <c r="I134" s="62"/>
      <c r="J134" s="62"/>
      <c r="K134" s="62"/>
      <c r="L134" s="62"/>
      <c r="M134" s="62"/>
      <c r="N134" s="62"/>
      <c r="O134" s="112"/>
      <c r="P134" s="65"/>
      <c r="Q134" s="65"/>
      <c r="R134" s="66"/>
    </row>
    <row r="135" spans="1:33" customHeight="1" ht="18.75">
      <c r="B135" s="30" t="s">
        <v>46</v>
      </c>
      <c r="C135" s="62"/>
      <c r="D135" s="63"/>
      <c r="E135" s="63"/>
      <c r="F135" s="63"/>
      <c r="G135" s="63"/>
      <c r="H135" s="62"/>
      <c r="I135" s="62"/>
      <c r="J135" s="62"/>
      <c r="K135" s="62"/>
      <c r="L135" s="62"/>
      <c r="M135" s="62"/>
      <c r="N135" s="62"/>
      <c r="O135" s="112"/>
      <c r="P135" s="65"/>
      <c r="Q135" s="65"/>
      <c r="R135" s="66"/>
    </row>
    <row r="136" spans="1:33" customHeight="1" ht="18.75">
      <c r="B136" s="30" t="s">
        <v>46</v>
      </c>
      <c r="C136" s="62"/>
      <c r="D136" s="63"/>
      <c r="E136" s="63"/>
      <c r="F136" s="63"/>
      <c r="G136" s="63"/>
      <c r="H136" s="62"/>
      <c r="I136" s="62"/>
      <c r="J136" s="62"/>
      <c r="K136" s="62"/>
      <c r="L136" s="62"/>
      <c r="M136" s="62"/>
      <c r="N136" s="62"/>
      <c r="O136" s="112"/>
      <c r="P136" s="65"/>
      <c r="Q136" s="65"/>
      <c r="R136" s="66"/>
    </row>
    <row r="137" spans="1:33">
      <c r="B137" s="30" t="s">
        <v>46</v>
      </c>
      <c r="C137" s="9" t="str">
        <f>D$20</f>
        <v>0</v>
      </c>
      <c r="D137" s="63" t="str">
        <f>D$21</f>
        <v>WM6000納品説明会資料 689077</v>
      </c>
      <c r="E137" s="63"/>
      <c r="F137" s="63"/>
      <c r="G137" s="63"/>
      <c r="H137" s="62" t="s">
        <v>63</v>
      </c>
      <c r="I137" s="110" t="s">
        <v>64</v>
      </c>
      <c r="J137" s="62"/>
      <c r="K137" s="111"/>
      <c r="L137" s="62"/>
      <c r="M137" s="62"/>
      <c r="N137" s="62"/>
      <c r="O137" s="112"/>
      <c r="P137" s="65">
        <f>K137+O137</f>
        <v>0</v>
      </c>
      <c r="Q137" s="65">
        <f>SUM(P137:P139)</f>
        <v>0</v>
      </c>
      <c r="R137" s="66">
        <f>SUM(Q137+Q140)</f>
        <v>0</v>
      </c>
    </row>
    <row r="138" spans="1:33">
      <c r="B138" s="30" t="s">
        <v>46</v>
      </c>
      <c r="C138" s="62"/>
      <c r="D138" s="63"/>
      <c r="E138" s="63"/>
      <c r="F138" s="63"/>
      <c r="G138" s="63"/>
      <c r="H138" s="62"/>
      <c r="I138" s="62"/>
      <c r="J138" s="62"/>
      <c r="K138" s="62"/>
      <c r="L138" s="62"/>
      <c r="M138" s="62"/>
      <c r="N138" s="62"/>
      <c r="O138" s="112"/>
      <c r="P138" s="65"/>
      <c r="Q138" s="65"/>
      <c r="R138" s="66"/>
    </row>
    <row r="139" spans="1:33" customHeight="1" ht="18.75">
      <c r="B139" s="30" t="s">
        <v>46</v>
      </c>
      <c r="C139" s="62"/>
      <c r="D139" s="63"/>
      <c r="E139" s="63"/>
      <c r="F139" s="63"/>
      <c r="G139" s="63"/>
      <c r="H139" s="62"/>
      <c r="I139" s="62"/>
      <c r="J139" s="62"/>
      <c r="K139" s="62"/>
      <c r="L139" s="62"/>
      <c r="M139" s="62"/>
      <c r="N139" s="62"/>
      <c r="O139" s="112"/>
      <c r="P139" s="65"/>
      <c r="Q139" s="65"/>
      <c r="R139" s="66"/>
    </row>
    <row r="140" spans="1:33" customHeight="1" ht="18.75">
      <c r="B140" s="30" t="s">
        <v>46</v>
      </c>
      <c r="C140" s="62"/>
      <c r="D140" s="63"/>
      <c r="E140" s="63"/>
      <c r="F140" s="63"/>
      <c r="G140" s="63"/>
      <c r="H140" s="62"/>
      <c r="I140" s="62"/>
      <c r="J140" s="62"/>
      <c r="K140" s="62"/>
      <c r="L140" s="62"/>
      <c r="M140" s="62"/>
      <c r="N140" s="62"/>
      <c r="O140" s="112"/>
      <c r="P140" s="65"/>
      <c r="Q140" s="65"/>
      <c r="R140" s="66"/>
    </row>
    <row r="141" spans="1:33" customHeight="1" ht="27.75">
      <c r="B141" s="30" t="s">
        <v>46</v>
      </c>
      <c r="C141" s="100" t="s">
        <v>65</v>
      </c>
      <c r="D141" s="100"/>
      <c r="E141" s="100"/>
      <c r="F141" s="100"/>
      <c r="G141" s="100"/>
      <c r="H141" s="100"/>
    </row>
    <row r="142" spans="1:33" customHeight="1" ht="20.25">
      <c r="B142" s="30" t="s">
        <v>46</v>
      </c>
      <c r="C142" s="11" t="s">
        <v>27</v>
      </c>
      <c r="D142" s="92">
        <f>SUM(Q31,Q36,Q41,Q46,Q51,Q56,Q61,Q66,Q71,Q76,Q81,Q86,Q91,Q96,Q101,Q106,Q111,Q116,Q121,Q126,P130)</f>
        <v>16500</v>
      </c>
      <c r="E142" s="101"/>
      <c r="F142" s="101"/>
      <c r="G142" s="101"/>
      <c r="H142" s="101"/>
      <c r="L142" s="102" t="s">
        <v>66</v>
      </c>
      <c r="M142" s="102"/>
      <c r="N142" s="102"/>
      <c r="O142" s="104">
        <f>SUM(Q31:Q140)</f>
        <v>16500</v>
      </c>
      <c r="P142" s="104"/>
      <c r="Q142" s="104"/>
      <c r="R142" s="104"/>
      <c r="S142" s="14">
        <f>D142+D143+D144</f>
        <v>16500</v>
      </c>
      <c r="T142" s="15" t="b">
        <f>EXACT(S142,O142)</f>
        <v>1</v>
      </c>
    </row>
    <row r="143" spans="1:33" customHeight="1" ht="19.5">
      <c r="B143" s="30" t="s">
        <v>46</v>
      </c>
      <c r="C143" s="11" t="s">
        <v>53</v>
      </c>
      <c r="D143" s="92">
        <f>SUM(Q35,Q40,Q45,Q50,Q55,Q60,Q65,Q70,Q75,Q80,Q85,Q90,Q95,Q100,Q105,Q110,Q115,Q120,Q125,P131,Q132)</f>
        <v>0</v>
      </c>
      <c r="E143" s="101"/>
      <c r="F143" s="101"/>
      <c r="G143" s="101"/>
      <c r="H143" s="101"/>
      <c r="L143" s="103"/>
      <c r="M143" s="103"/>
      <c r="N143" s="103"/>
      <c r="O143" s="105"/>
      <c r="P143" s="105"/>
      <c r="Q143" s="105"/>
      <c r="R143" s="105"/>
    </row>
    <row r="144" spans="1:33" customHeight="1" ht="19.5">
      <c r="B144" s="30" t="s">
        <v>46</v>
      </c>
      <c r="C144" s="11" t="s">
        <v>67</v>
      </c>
      <c r="D144" s="92">
        <f>Q133+Q137</f>
        <v>0</v>
      </c>
      <c r="E144" s="101"/>
      <c r="F144" s="101"/>
      <c r="G144" s="101"/>
      <c r="H144" s="101"/>
    </row>
    <row r="145" spans="1:33">
      <c r="B145" s="30" t="s">
        <v>46</v>
      </c>
    </row>
    <row r="146" spans="1:33" customHeight="1" ht="24">
      <c r="B146" s="30" t="s">
        <v>1</v>
      </c>
      <c r="C146" s="107" t="s">
        <v>68</v>
      </c>
      <c r="D146" s="107"/>
      <c r="E146" s="107"/>
      <c r="F146" s="107"/>
      <c r="G146" s="107"/>
      <c r="H146" s="107"/>
      <c r="I146" s="107"/>
      <c r="J146" s="107"/>
      <c r="K146" s="107"/>
      <c r="L146" s="107"/>
      <c r="M146" s="107"/>
      <c r="N146" s="107"/>
      <c r="O146" s="107"/>
      <c r="P146" s="107"/>
      <c r="Q146" s="107"/>
      <c r="R146" s="107"/>
    </row>
    <row r="147" spans="1:33" customHeight="1" ht="38.25">
      <c r="B147" s="30" t="s">
        <v>1</v>
      </c>
      <c r="C147" s="108" t="s">
        <v>69</v>
      </c>
      <c r="D147" s="108"/>
      <c r="E147" s="108"/>
      <c r="F147" s="108"/>
      <c r="G147" s="108"/>
      <c r="H147" s="108"/>
      <c r="I147" s="108"/>
      <c r="J147" s="108"/>
      <c r="K147" s="109" t="s">
        <v>70</v>
      </c>
      <c r="L147" s="88"/>
      <c r="M147" s="88"/>
      <c r="N147" s="88"/>
      <c r="O147" s="88"/>
      <c r="P147" s="88"/>
      <c r="Q147" s="88"/>
      <c r="R147" s="88"/>
    </row>
    <row r="148" spans="1:33" customHeight="1" ht="27.75">
      <c r="B148" s="30" t="s">
        <v>1</v>
      </c>
      <c r="C148" s="33" t="s">
        <v>71</v>
      </c>
      <c r="D148" s="96" t="s">
        <v>72</v>
      </c>
      <c r="E148" s="96"/>
      <c r="F148" s="97" t="s">
        <v>73</v>
      </c>
      <c r="G148" s="97"/>
      <c r="H148" s="97" t="s">
        <v>74</v>
      </c>
      <c r="I148" s="97"/>
      <c r="J148" s="97"/>
      <c r="K148" s="98" t="s">
        <v>37</v>
      </c>
      <c r="L148" s="98"/>
      <c r="M148" s="98"/>
      <c r="N148" s="98"/>
      <c r="O148" s="99" t="s">
        <v>75</v>
      </c>
      <c r="P148" s="99"/>
      <c r="Q148" s="98" t="s">
        <v>76</v>
      </c>
      <c r="R148" s="98"/>
    </row>
    <row r="149" spans="1:33" customHeight="1" ht="24">
      <c r="B149" s="30" t="s">
        <v>17</v>
      </c>
      <c r="C149" s="106" t="s">
        <v>68</v>
      </c>
      <c r="D149" s="106"/>
      <c r="E149" s="106"/>
      <c r="F149" s="106"/>
      <c r="G149" s="106"/>
      <c r="H149" s="106"/>
      <c r="I149" s="106"/>
      <c r="J149" s="106"/>
      <c r="K149" s="106"/>
      <c r="L149" s="106"/>
      <c r="M149" s="106"/>
      <c r="N149" s="106"/>
      <c r="O149" s="106"/>
      <c r="P149" s="106"/>
      <c r="Q149" s="106"/>
      <c r="R149" s="106"/>
    </row>
    <row r="150" spans="1:33" customHeight="1" ht="38.25">
      <c r="B150" s="30" t="s">
        <v>17</v>
      </c>
      <c r="C150" s="93" t="s">
        <v>69</v>
      </c>
      <c r="D150" s="93"/>
      <c r="E150" s="93"/>
      <c r="F150" s="93"/>
      <c r="G150" s="93"/>
      <c r="H150" s="93"/>
      <c r="I150" s="93"/>
      <c r="J150" s="93"/>
      <c r="K150" s="94" t="s">
        <v>70</v>
      </c>
      <c r="L150" s="95"/>
      <c r="M150" s="95"/>
      <c r="N150" s="95"/>
      <c r="O150" s="95"/>
      <c r="P150" s="95"/>
      <c r="Q150" s="95"/>
      <c r="R150" s="95"/>
    </row>
    <row r="151" spans="1:33" customHeight="1" ht="27.75">
      <c r="B151" s="30" t="s">
        <v>17</v>
      </c>
      <c r="C151" s="23" t="s">
        <v>71</v>
      </c>
      <c r="D151" s="96" t="s">
        <v>72</v>
      </c>
      <c r="E151" s="96"/>
      <c r="F151" s="97" t="s">
        <v>73</v>
      </c>
      <c r="G151" s="97"/>
      <c r="H151" s="97" t="s">
        <v>74</v>
      </c>
      <c r="I151" s="97"/>
      <c r="J151" s="97"/>
      <c r="K151" s="98" t="s">
        <v>37</v>
      </c>
      <c r="L151" s="98"/>
      <c r="M151" s="98"/>
      <c r="N151" s="98"/>
      <c r="O151" s="99" t="s">
        <v>75</v>
      </c>
      <c r="P151" s="99"/>
      <c r="Q151" s="98" t="s">
        <v>76</v>
      </c>
      <c r="R151" s="98"/>
    </row>
    <row r="152" spans="1:33" customHeight="1" ht="20.1">
      <c r="B152" s="30" t="s">
        <v>46</v>
      </c>
      <c r="C152" s="82"/>
      <c r="D152" s="82"/>
      <c r="E152" s="82"/>
      <c r="F152" s="82"/>
      <c r="G152" s="82"/>
      <c r="H152" s="82"/>
      <c r="I152" s="82"/>
      <c r="J152" s="82"/>
      <c r="K152" s="74"/>
      <c r="L152" s="74"/>
      <c r="M152" s="74"/>
      <c r="N152" s="74"/>
      <c r="O152" s="12"/>
      <c r="P152" s="12" t="s">
        <v>77</v>
      </c>
      <c r="Q152" s="67"/>
      <c r="R152" s="67"/>
    </row>
    <row r="153" spans="1:33" customHeight="1" ht="20.1">
      <c r="B153" s="30" t="s">
        <v>46</v>
      </c>
      <c r="C153" s="83"/>
      <c r="D153" s="84"/>
      <c r="E153" s="84"/>
      <c r="F153" s="84"/>
      <c r="G153" s="84"/>
      <c r="H153" s="84"/>
      <c r="I153" s="84"/>
      <c r="J153" s="84"/>
      <c r="K153" s="74"/>
      <c r="L153" s="74"/>
      <c r="M153" s="74"/>
      <c r="N153" s="74"/>
      <c r="O153" s="35"/>
      <c r="P153" s="35" t="s">
        <v>77</v>
      </c>
      <c r="Q153" s="85"/>
      <c r="R153" s="86"/>
    </row>
    <row r="154" spans="1:33" customHeight="1" ht="20.1">
      <c r="B154" s="30" t="s">
        <v>46</v>
      </c>
      <c r="C154" s="82"/>
      <c r="D154" s="82"/>
      <c r="E154" s="82"/>
      <c r="F154" s="82"/>
      <c r="G154" s="82"/>
      <c r="H154" s="82"/>
      <c r="I154" s="82"/>
      <c r="J154" s="82"/>
      <c r="K154" s="74"/>
      <c r="L154" s="74"/>
      <c r="M154" s="74"/>
      <c r="N154" s="74"/>
      <c r="O154" s="12"/>
      <c r="P154" s="12" t="s">
        <v>77</v>
      </c>
      <c r="Q154" s="75"/>
      <c r="R154" s="75"/>
    </row>
    <row r="155" spans="1:33" customHeight="1" ht="20.1">
      <c r="B155" s="30" t="s">
        <v>46</v>
      </c>
      <c r="C155" s="82"/>
      <c r="D155" s="82"/>
      <c r="E155" s="82"/>
      <c r="F155" s="82"/>
      <c r="G155" s="82"/>
      <c r="H155" s="82"/>
      <c r="I155" s="82"/>
      <c r="J155" s="82"/>
      <c r="K155" s="74"/>
      <c r="L155" s="74"/>
      <c r="M155" s="74"/>
      <c r="N155" s="74"/>
      <c r="O155" s="12"/>
      <c r="P155" s="12" t="s">
        <v>77</v>
      </c>
      <c r="Q155" s="75"/>
      <c r="R155" s="75"/>
      <c r="T155" s="6"/>
    </row>
    <row r="156" spans="1:33" customHeight="1" ht="20.1">
      <c r="B156" s="30" t="s">
        <v>46</v>
      </c>
      <c r="C156" s="82"/>
      <c r="D156" s="82"/>
      <c r="E156" s="82"/>
      <c r="F156" s="82"/>
      <c r="G156" s="82"/>
      <c r="H156" s="82"/>
      <c r="I156" s="82"/>
      <c r="J156" s="82"/>
      <c r="K156" s="74"/>
      <c r="L156" s="74"/>
      <c r="M156" s="74"/>
      <c r="N156" s="74"/>
      <c r="O156" s="12"/>
      <c r="P156" s="12" t="s">
        <v>77</v>
      </c>
      <c r="Q156" s="75"/>
      <c r="R156" s="75"/>
      <c r="T156" s="6"/>
    </row>
    <row r="157" spans="1:33" customHeight="1" ht="20.1">
      <c r="B157" s="30" t="s">
        <v>1</v>
      </c>
      <c r="C157" s="31"/>
      <c r="D157" s="31"/>
      <c r="E157" s="31"/>
      <c r="F157" s="31"/>
      <c r="G157" s="31"/>
      <c r="H157" s="31"/>
      <c r="I157" s="31"/>
      <c r="J157" s="31"/>
      <c r="K157" s="31"/>
      <c r="L157" s="31"/>
      <c r="M157" s="31"/>
      <c r="N157" s="31"/>
      <c r="O157" s="2"/>
      <c r="P157" s="2"/>
      <c r="Q157" s="2"/>
      <c r="R157" s="2"/>
      <c r="T157" s="6"/>
    </row>
    <row r="158" spans="1:33" customHeight="1" ht="20.1">
      <c r="B158" s="30" t="s">
        <v>1</v>
      </c>
      <c r="C158" s="88" t="s">
        <v>78</v>
      </c>
      <c r="D158" s="88"/>
      <c r="E158" s="88"/>
      <c r="F158" s="88"/>
      <c r="G158" s="88"/>
      <c r="H158" s="88"/>
      <c r="I158" s="88"/>
      <c r="J158" s="88"/>
      <c r="K158" s="31"/>
      <c r="L158" s="31"/>
      <c r="M158" s="151" t="s">
        <v>79</v>
      </c>
      <c r="N158" s="151"/>
      <c r="O158" s="151"/>
      <c r="P158" s="151"/>
      <c r="Q158" s="151"/>
      <c r="R158" s="151"/>
      <c r="T158" s="6"/>
    </row>
    <row r="159" spans="1:33" customHeight="1" ht="20.1">
      <c r="B159" s="30" t="s">
        <v>1</v>
      </c>
      <c r="C159" s="32" t="s">
        <v>80</v>
      </c>
      <c r="D159" s="89" t="s">
        <v>81</v>
      </c>
      <c r="E159" s="90"/>
      <c r="F159" s="90"/>
      <c r="G159" s="91"/>
      <c r="H159" s="32" t="s">
        <v>82</v>
      </c>
      <c r="I159" s="92" t="s">
        <v>41</v>
      </c>
      <c r="J159" s="92"/>
      <c r="K159" s="31"/>
      <c r="L159" s="31"/>
      <c r="M159" s="152" t="s">
        <v>83</v>
      </c>
      <c r="N159" s="153"/>
      <c r="O159" s="99" t="s">
        <v>84</v>
      </c>
      <c r="P159" s="99"/>
      <c r="Q159" s="99"/>
      <c r="R159" s="99"/>
      <c r="T159" s="6"/>
    </row>
    <row r="160" spans="1:33" customHeight="1" ht="20.1">
      <c r="B160" s="30" t="s">
        <v>1</v>
      </c>
      <c r="C160" s="12" t="s">
        <v>47</v>
      </c>
      <c r="D160" s="51" t="s">
        <v>85</v>
      </c>
      <c r="E160" s="52"/>
      <c r="F160" s="52"/>
      <c r="G160" s="53"/>
      <c r="H160" s="12" t="s">
        <v>50</v>
      </c>
      <c r="I160" s="87">
        <v>2000</v>
      </c>
      <c r="J160" s="87"/>
      <c r="K160" s="31"/>
      <c r="L160" s="31"/>
      <c r="M160" s="76" t="s">
        <v>86</v>
      </c>
      <c r="N160" s="77"/>
      <c r="O160" s="81" t="s">
        <v>87</v>
      </c>
      <c r="P160" s="81"/>
      <c r="Q160" s="81"/>
      <c r="R160" s="81"/>
      <c r="T160" s="6"/>
    </row>
    <row r="161" spans="1:33" customHeight="1" ht="20.1">
      <c r="B161" s="30" t="s">
        <v>1</v>
      </c>
      <c r="C161" s="12" t="s">
        <v>88</v>
      </c>
      <c r="D161" s="155" t="s">
        <v>89</v>
      </c>
      <c r="E161" s="156"/>
      <c r="F161" s="156"/>
      <c r="G161" s="157"/>
      <c r="H161" s="12" t="s">
        <v>50</v>
      </c>
      <c r="I161" s="87">
        <v>4000</v>
      </c>
      <c r="J161" s="87"/>
      <c r="K161" s="31"/>
      <c r="L161" s="31"/>
      <c r="M161" s="76" t="s">
        <v>90</v>
      </c>
      <c r="N161" s="77"/>
      <c r="O161" s="81" t="s">
        <v>91</v>
      </c>
      <c r="P161" s="81"/>
      <c r="Q161" s="81"/>
      <c r="R161" s="81"/>
      <c r="T161" s="6"/>
    </row>
    <row r="162" spans="1:33" customHeight="1" ht="20.1">
      <c r="B162" s="30" t="s">
        <v>1</v>
      </c>
      <c r="C162" s="12" t="s">
        <v>92</v>
      </c>
      <c r="D162" s="51" t="s">
        <v>93</v>
      </c>
      <c r="E162" s="52"/>
      <c r="F162" s="52"/>
      <c r="G162" s="53"/>
      <c r="H162" s="12" t="s">
        <v>50</v>
      </c>
      <c r="I162" s="54">
        <v>2400</v>
      </c>
      <c r="J162" s="55"/>
      <c r="K162" s="31"/>
      <c r="L162" s="31"/>
      <c r="M162" s="76" t="s">
        <v>94</v>
      </c>
      <c r="N162" s="77"/>
      <c r="O162" s="81" t="s">
        <v>95</v>
      </c>
      <c r="P162" s="81"/>
      <c r="Q162" s="81"/>
      <c r="R162" s="81"/>
      <c r="T162" s="6"/>
    </row>
    <row r="163" spans="1:33" customHeight="1" ht="20.1">
      <c r="B163" s="30" t="s">
        <v>1</v>
      </c>
      <c r="C163" s="12" t="s">
        <v>96</v>
      </c>
      <c r="D163" s="51" t="s">
        <v>97</v>
      </c>
      <c r="E163" s="52"/>
      <c r="F163" s="52"/>
      <c r="G163" s="53"/>
      <c r="H163" s="12" t="s">
        <v>50</v>
      </c>
      <c r="I163" s="54">
        <v>1600</v>
      </c>
      <c r="J163" s="55"/>
      <c r="K163" s="31"/>
      <c r="L163" s="31"/>
      <c r="M163" s="76" t="s">
        <v>98</v>
      </c>
      <c r="N163" s="77"/>
      <c r="O163" s="81" t="s">
        <v>99</v>
      </c>
      <c r="P163" s="81"/>
      <c r="Q163" s="81"/>
      <c r="R163" s="81"/>
      <c r="T163" s="6"/>
    </row>
    <row r="164" spans="1:33" customHeight="1" ht="20.1">
      <c r="B164" s="30" t="s">
        <v>1</v>
      </c>
      <c r="C164" s="31"/>
      <c r="D164" s="31"/>
      <c r="E164" s="31"/>
      <c r="F164" s="31"/>
      <c r="G164" s="31"/>
      <c r="H164" s="31"/>
      <c r="I164" s="31"/>
      <c r="J164" s="31"/>
      <c r="K164" s="31"/>
      <c r="L164" s="31"/>
      <c r="M164" s="76" t="s">
        <v>100</v>
      </c>
      <c r="N164" s="77"/>
      <c r="O164" s="78" t="s">
        <v>101</v>
      </c>
      <c r="P164" s="79"/>
      <c r="Q164" s="79"/>
      <c r="R164" s="80"/>
      <c r="T164" s="6"/>
    </row>
    <row r="165" spans="1:33" customHeight="1" ht="20.1">
      <c r="B165" s="30" t="s">
        <v>1</v>
      </c>
      <c r="C165" s="31"/>
      <c r="D165" s="31"/>
      <c r="E165" s="31"/>
      <c r="F165" s="31"/>
      <c r="G165" s="31"/>
      <c r="H165" s="31"/>
      <c r="I165" s="31"/>
      <c r="J165" s="31"/>
      <c r="K165" s="31"/>
      <c r="L165" s="31"/>
      <c r="M165" s="76" t="s">
        <v>102</v>
      </c>
      <c r="N165" s="77"/>
      <c r="O165" s="78" t="s">
        <v>103</v>
      </c>
      <c r="P165" s="79"/>
      <c r="Q165" s="79"/>
      <c r="R165" s="80"/>
      <c r="T165" s="6"/>
    </row>
    <row r="166" spans="1:33">
      <c r="B166" s="30" t="s">
        <v>46</v>
      </c>
      <c r="C166" s="31"/>
      <c r="D166" s="31"/>
      <c r="E166" s="31"/>
      <c r="F166" s="31"/>
      <c r="G166" s="31"/>
      <c r="H166" s="31"/>
      <c r="I166" s="31"/>
      <c r="J166" s="31"/>
      <c r="Q166" s="16"/>
      <c r="R166" s="16"/>
      <c r="S166" s="3"/>
      <c r="T166" s="3"/>
      <c r="U166" s="3"/>
    </row>
    <row r="167" spans="1:33">
      <c r="B167" s="30" t="s">
        <v>46</v>
      </c>
      <c r="C167" s="68" t="s">
        <v>104</v>
      </c>
      <c r="D167" s="69"/>
      <c r="E167" s="69"/>
      <c r="F167" s="69"/>
      <c r="G167" s="69"/>
      <c r="H167" s="69"/>
      <c r="I167" s="69"/>
      <c r="J167" s="69"/>
      <c r="K167" s="69"/>
      <c r="L167" s="69"/>
      <c r="M167" s="69"/>
      <c r="N167" s="69"/>
      <c r="O167" s="69"/>
      <c r="P167" s="69"/>
      <c r="Q167" s="69"/>
      <c r="R167" s="70"/>
    </row>
    <row r="168" spans="1:33" customHeight="1" ht="140.25">
      <c r="B168" s="30" t="s">
        <v>46</v>
      </c>
      <c r="C168" s="71" t="s">
        <v>105</v>
      </c>
      <c r="D168" s="72"/>
      <c r="E168" s="72"/>
      <c r="F168" s="72"/>
      <c r="G168" s="72"/>
      <c r="H168" s="72"/>
      <c r="I168" s="72"/>
      <c r="J168" s="72"/>
      <c r="K168" s="72"/>
      <c r="L168" s="72"/>
      <c r="M168" s="72"/>
      <c r="N168" s="72"/>
      <c r="O168" s="72"/>
      <c r="P168" s="72"/>
      <c r="Q168" s="72"/>
      <c r="R168" s="73"/>
    </row>
    <row r="169" spans="1:33">
      <c r="B169" s="30" t="s">
        <v>46</v>
      </c>
    </row>
    <row r="170" spans="1:33">
      <c r="B170" s="30" t="s">
        <v>46</v>
      </c>
    </row>
    <row r="171" spans="1:33">
      <c r="B171" s="30" t="s">
        <v>46</v>
      </c>
      <c r="C171" s="68" t="s">
        <v>106</v>
      </c>
      <c r="D171" s="69"/>
      <c r="E171" s="69"/>
      <c r="F171" s="69"/>
      <c r="G171" s="69"/>
      <c r="H171" s="69"/>
      <c r="I171" s="69"/>
      <c r="J171" s="69"/>
      <c r="K171" s="69"/>
      <c r="L171" s="69"/>
      <c r="M171" s="69"/>
      <c r="N171" s="69"/>
      <c r="O171" s="69"/>
      <c r="P171" s="69"/>
      <c r="Q171" s="69"/>
      <c r="R171" s="70"/>
    </row>
    <row r="172" spans="1:33">
      <c r="B172" s="30" t="s">
        <v>46</v>
      </c>
      <c r="C172" s="12" t="s">
        <v>107</v>
      </c>
      <c r="D172" s="12" t="s">
        <v>108</v>
      </c>
      <c r="E172" s="49" t="s">
        <v>109</v>
      </c>
      <c r="F172" s="158" t="s">
        <v>110</v>
      </c>
      <c r="G172" s="159"/>
      <c r="H172" s="12" t="s">
        <v>111</v>
      </c>
      <c r="I172" s="75" t="s">
        <v>112</v>
      </c>
      <c r="J172" s="75"/>
      <c r="K172" s="75"/>
      <c r="L172" s="75"/>
      <c r="M172" s="75"/>
      <c r="N172" s="75"/>
      <c r="O172" s="75"/>
      <c r="P172" s="75"/>
      <c r="Q172" s="75"/>
      <c r="R172" s="75"/>
    </row>
    <row r="173" spans="1:33">
      <c r="B173" s="30" t="s">
        <v>46</v>
      </c>
      <c r="C173" s="12"/>
      <c r="D173" s="12"/>
      <c r="E173" s="50"/>
      <c r="F173" s="158"/>
      <c r="G173" s="159"/>
      <c r="H173" s="12"/>
      <c r="I173" s="75"/>
      <c r="J173" s="75"/>
      <c r="K173" s="75"/>
      <c r="L173" s="75"/>
      <c r="M173" s="75"/>
      <c r="N173" s="75"/>
      <c r="O173" s="75"/>
      <c r="P173" s="75"/>
      <c r="Q173" s="75"/>
      <c r="R173" s="75"/>
    </row>
    <row r="174" spans="1:33">
      <c r="B174" s="30" t="s">
        <v>46</v>
      </c>
      <c r="C174" s="12"/>
      <c r="D174" s="12"/>
      <c r="E174" s="50"/>
      <c r="F174" s="158"/>
      <c r="G174" s="159"/>
      <c r="H174" s="12"/>
      <c r="I174" s="75"/>
      <c r="J174" s="75"/>
      <c r="K174" s="75"/>
      <c r="L174" s="75"/>
      <c r="M174" s="75"/>
      <c r="N174" s="75"/>
      <c r="O174" s="75"/>
      <c r="P174" s="75"/>
      <c r="Q174" s="75"/>
      <c r="R174" s="75"/>
    </row>
    <row r="175" spans="1:33">
      <c r="B175" s="30" t="s">
        <v>46</v>
      </c>
      <c r="C175" s="12"/>
      <c r="D175" s="12"/>
      <c r="E175" s="50"/>
      <c r="F175" s="158"/>
      <c r="G175" s="159"/>
      <c r="H175" s="12"/>
      <c r="I175" s="75"/>
      <c r="J175" s="75"/>
      <c r="K175" s="75"/>
      <c r="L175" s="75"/>
      <c r="M175" s="75"/>
      <c r="N175" s="75"/>
      <c r="O175" s="75"/>
      <c r="P175" s="75"/>
      <c r="Q175" s="75"/>
      <c r="R175" s="75"/>
    </row>
    <row r="176" spans="1:33">
      <c r="B176" s="30" t="s">
        <v>46</v>
      </c>
      <c r="C176" s="12"/>
      <c r="D176" s="12"/>
      <c r="E176" s="50"/>
      <c r="F176" s="158"/>
      <c r="G176" s="159"/>
      <c r="H176" s="12"/>
      <c r="I176" s="75"/>
      <c r="J176" s="75"/>
      <c r="K176" s="75"/>
      <c r="L176" s="75"/>
      <c r="M176" s="75"/>
      <c r="N176" s="75"/>
      <c r="O176" s="75"/>
      <c r="P176" s="75"/>
      <c r="Q176" s="75"/>
      <c r="R176" s="75"/>
    </row>
    <row r="177" spans="1:33">
      <c r="B177" s="30" t="s">
        <v>46</v>
      </c>
      <c r="C177" s="12"/>
      <c r="D177" s="12"/>
      <c r="E177" s="50"/>
      <c r="F177" s="158"/>
      <c r="G177" s="159"/>
      <c r="H177" s="12"/>
      <c r="I177" s="75"/>
      <c r="J177" s="75"/>
      <c r="K177" s="75"/>
      <c r="L177" s="75"/>
      <c r="M177" s="75"/>
      <c r="N177" s="75"/>
      <c r="O177" s="75"/>
      <c r="P177" s="75"/>
      <c r="Q177" s="75"/>
      <c r="R177" s="75"/>
    </row>
    <row r="178" spans="1:33">
      <c r="B178" s="30" t="s">
        <v>46</v>
      </c>
      <c r="C178" s="12"/>
      <c r="D178" s="12"/>
      <c r="E178" s="50"/>
      <c r="F178" s="158"/>
      <c r="G178" s="159"/>
      <c r="H178" s="12"/>
      <c r="I178" s="75"/>
      <c r="J178" s="75"/>
      <c r="K178" s="75"/>
      <c r="L178" s="75"/>
      <c r="M178" s="75"/>
      <c r="N178" s="75"/>
      <c r="O178" s="75"/>
      <c r="P178" s="75"/>
      <c r="Q178" s="75"/>
      <c r="R178" s="75"/>
    </row>
    <row r="179" spans="1:33">
      <c r="B179" s="30" t="s">
        <v>46</v>
      </c>
      <c r="C179" s="12"/>
      <c r="D179" s="12"/>
      <c r="E179" s="50"/>
      <c r="F179" s="158"/>
      <c r="G179" s="159"/>
      <c r="H179" s="12"/>
      <c r="I179" s="75"/>
      <c r="J179" s="75"/>
      <c r="K179" s="75"/>
      <c r="L179" s="75"/>
      <c r="M179" s="75"/>
      <c r="N179" s="75"/>
      <c r="O179" s="75"/>
      <c r="P179" s="75"/>
      <c r="Q179" s="75"/>
      <c r="R179" s="75"/>
    </row>
  </sheetData>
  <autoFilter ref="B1:AG168"/>
  <mergeCells>
    <mergeCell ref="F176:G176"/>
    <mergeCell ref="I176:R176"/>
    <mergeCell ref="F177:G177"/>
    <mergeCell ref="I177:R177"/>
    <mergeCell ref="F178:G178"/>
    <mergeCell ref="I178:R178"/>
    <mergeCell ref="F179:G179"/>
    <mergeCell ref="I179:R179"/>
    <mergeCell ref="C171:R171"/>
    <mergeCell ref="F172:G172"/>
    <mergeCell ref="I172:R172"/>
    <mergeCell ref="F173:G173"/>
    <mergeCell ref="I173:R173"/>
    <mergeCell ref="F174:G174"/>
    <mergeCell ref="I174:R174"/>
    <mergeCell ref="F175:G175"/>
    <mergeCell ref="I175:R175"/>
    <mergeCell ref="N21:O21"/>
    <mergeCell ref="P21:R21"/>
    <mergeCell ref="Q22:R22"/>
    <mergeCell ref="Q23:R23"/>
    <mergeCell ref="Q25:R25"/>
    <mergeCell ref="Q26:R26"/>
    <mergeCell ref="C29:G29"/>
    <mergeCell ref="K29:L29"/>
    <mergeCell ref="D161:G161"/>
    <mergeCell ref="I161:J161"/>
    <mergeCell ref="I36:I39"/>
    <mergeCell ref="Q36:Q39"/>
    <mergeCell ref="R36:R40"/>
    <mergeCell ref="M40:P40"/>
    <mergeCell ref="C106:C110"/>
    <mergeCell ref="D106:G110"/>
    <mergeCell ref="H106:H110"/>
    <mergeCell ref="I106:I109"/>
    <mergeCell ref="Q106:Q109"/>
    <mergeCell ref="R106:R110"/>
    <mergeCell ref="M110:P110"/>
    <mergeCell ref="C101:C105"/>
    <mergeCell ref="D101:G105"/>
    <mergeCell ref="H101:H105"/>
    <mergeCell ref="I162:J162"/>
    <mergeCell ref="M158:R158"/>
    <mergeCell ref="M159:N159"/>
    <mergeCell ref="O159:R159"/>
    <mergeCell ref="M160:N160"/>
    <mergeCell ref="O160:R160"/>
    <mergeCell ref="M161:N161"/>
    <mergeCell ref="O161:R161"/>
    <mergeCell ref="M162:N162"/>
    <mergeCell ref="O162:R162"/>
    <mergeCell ref="D20:J20"/>
    <mergeCell ref="C21:C22"/>
    <mergeCell ref="D21:J22"/>
    <mergeCell ref="C96:C100"/>
    <mergeCell ref="D96:G100"/>
    <mergeCell ref="H96:H100"/>
    <mergeCell ref="I96:I99"/>
    <mergeCell ref="Q96:Q99"/>
    <mergeCell ref="R96:R100"/>
    <mergeCell ref="M100:P100"/>
    <mergeCell ref="C25:C26"/>
    <mergeCell ref="D25:J26"/>
    <mergeCell ref="C30:G30"/>
    <mergeCell ref="K30:L30"/>
    <mergeCell ref="C31:C35"/>
    <mergeCell ref="D31:G35"/>
    <mergeCell ref="H31:H35"/>
    <mergeCell ref="I31:I34"/>
    <mergeCell ref="Q31:Q34"/>
    <mergeCell ref="R31:R35"/>
    <mergeCell ref="M35:P35"/>
    <mergeCell ref="C36:C40"/>
    <mergeCell ref="D36:G40"/>
    <mergeCell ref="H36:H40"/>
    <mergeCell ref="S2:AG2"/>
    <mergeCell ref="P3:R3"/>
    <mergeCell ref="C4:I4"/>
    <mergeCell ref="O4:R4"/>
    <mergeCell ref="O6:R9"/>
    <mergeCell ref="D7:J7"/>
    <mergeCell ref="C8:C9"/>
    <mergeCell ref="D8:J9"/>
    <mergeCell ref="C17:L18"/>
    <mergeCell ref="M17:M18"/>
    <mergeCell ref="O17:O18"/>
    <mergeCell ref="Q17:Q18"/>
    <mergeCell ref="S18:AG18"/>
    <mergeCell ref="C11:C12"/>
    <mergeCell ref="D11:J12"/>
    <mergeCell ref="R11:R13"/>
    <mergeCell ref="C13:J13"/>
    <mergeCell ref="O15:P15"/>
    <mergeCell ref="Q15:R15"/>
    <mergeCell ref="C2:R2"/>
    <mergeCell ref="O16:R16"/>
    <mergeCell ref="I101:I104"/>
    <mergeCell ref="Q101:Q104"/>
    <mergeCell ref="R101:R105"/>
    <mergeCell ref="M105:P105"/>
    <mergeCell ref="C41:C45"/>
    <mergeCell ref="D41:G45"/>
    <mergeCell ref="H41:H45"/>
    <mergeCell ref="I41:I44"/>
    <mergeCell ref="Q41:Q44"/>
    <mergeCell ref="R41:R45"/>
    <mergeCell ref="M45:P45"/>
    <mergeCell ref="D46:G50"/>
    <mergeCell ref="H46:H50"/>
    <mergeCell ref="I46:I49"/>
    <mergeCell ref="Q46:Q49"/>
    <mergeCell ref="R46:R50"/>
    <mergeCell ref="M50:P50"/>
    <mergeCell ref="C51:C55"/>
    <mergeCell ref="D51:G55"/>
    <mergeCell ref="H51:H55"/>
    <mergeCell ref="I51:I54"/>
    <mergeCell ref="Q51:Q54"/>
    <mergeCell ref="R51:R55"/>
    <mergeCell ref="M55:P55"/>
    <mergeCell ref="C116:C120"/>
    <mergeCell ref="D116:G120"/>
    <mergeCell ref="H116:H120"/>
    <mergeCell ref="I116:I119"/>
    <mergeCell ref="Q116:Q119"/>
    <mergeCell ref="R116:R120"/>
    <mergeCell ref="M120:P120"/>
    <mergeCell ref="C111:C115"/>
    <mergeCell ref="D111:G115"/>
    <mergeCell ref="H111:H115"/>
    <mergeCell ref="I111:I114"/>
    <mergeCell ref="Q111:Q114"/>
    <mergeCell ref="R111:R115"/>
    <mergeCell ref="M115:P115"/>
    <mergeCell ref="C126:C132"/>
    <mergeCell ref="D126:G132"/>
    <mergeCell ref="H126:H132"/>
    <mergeCell ref="R126:R132"/>
    <mergeCell ref="M132:P132"/>
    <mergeCell ref="C121:C125"/>
    <mergeCell ref="D121:G125"/>
    <mergeCell ref="H121:H125"/>
    <mergeCell ref="R121:R125"/>
    <mergeCell ref="I121:I124"/>
    <mergeCell ref="Q121:Q124"/>
    <mergeCell ref="M125:P125"/>
    <mergeCell ref="Q126:Q129"/>
    <mergeCell ref="Q130:Q131"/>
    <mergeCell ref="M131:O131"/>
    <mergeCell ref="I126:I129"/>
    <mergeCell ref="I130:I131"/>
    <mergeCell ref="C137:C140"/>
    <mergeCell ref="D137:G140"/>
    <mergeCell ref="H137:H140"/>
    <mergeCell ref="R137:R140"/>
    <mergeCell ref="C133:C136"/>
    <mergeCell ref="D133:G136"/>
    <mergeCell ref="H133:H136"/>
    <mergeCell ref="R133:R136"/>
    <mergeCell ref="I133:J136"/>
    <mergeCell ref="K133:N136"/>
    <mergeCell ref="O133:O136"/>
    <mergeCell ref="P133:P136"/>
    <mergeCell ref="Q133:Q136"/>
    <mergeCell ref="I137:J140"/>
    <mergeCell ref="K137:N140"/>
    <mergeCell ref="O137:O140"/>
    <mergeCell ref="P137:P140"/>
    <mergeCell ref="Q137:Q140"/>
    <mergeCell ref="C150:J150"/>
    <mergeCell ref="K150:R150"/>
    <mergeCell ref="D151:E151"/>
    <mergeCell ref="F151:G151"/>
    <mergeCell ref="H151:J151"/>
    <mergeCell ref="K151:N151"/>
    <mergeCell ref="O151:P151"/>
    <mergeCell ref="Q151:R151"/>
    <mergeCell ref="C141:H141"/>
    <mergeCell ref="D142:H142"/>
    <mergeCell ref="L142:N143"/>
    <mergeCell ref="O142:R143"/>
    <mergeCell ref="D143:H143"/>
    <mergeCell ref="C149:R149"/>
    <mergeCell ref="D144:H144"/>
    <mergeCell ref="C146:R146"/>
    <mergeCell ref="C147:J147"/>
    <mergeCell ref="K147:R147"/>
    <mergeCell ref="D148:E148"/>
    <mergeCell ref="F148:G148"/>
    <mergeCell ref="H148:J148"/>
    <mergeCell ref="K148:N148"/>
    <mergeCell ref="O148:P148"/>
    <mergeCell ref="Q148:R148"/>
    <mergeCell ref="C167:R167"/>
    <mergeCell ref="C168:R168"/>
    <mergeCell ref="K152:N152"/>
    <mergeCell ref="Q152:R152"/>
    <mergeCell ref="K154:N154"/>
    <mergeCell ref="Q154:R154"/>
    <mergeCell ref="K155:N155"/>
    <mergeCell ref="Q155:R155"/>
    <mergeCell ref="K156:N156"/>
    <mergeCell ref="Q156:R156"/>
    <mergeCell ref="M164:N164"/>
    <mergeCell ref="O164:R164"/>
    <mergeCell ref="M165:N165"/>
    <mergeCell ref="O165:R165"/>
    <mergeCell ref="M163:N163"/>
    <mergeCell ref="O163:R163"/>
    <mergeCell ref="C152:J156"/>
    <mergeCell ref="K153:N153"/>
    <mergeCell ref="Q153:R153"/>
    <mergeCell ref="I160:J160"/>
    <mergeCell ref="D162:G162"/>
    <mergeCell ref="C158:J158"/>
    <mergeCell ref="D159:G159"/>
    <mergeCell ref="I159:J159"/>
    <mergeCell ref="C91:C95"/>
    <mergeCell ref="D91:G95"/>
    <mergeCell ref="H91:H95"/>
    <mergeCell ref="I91:I94"/>
    <mergeCell ref="Q91:Q94"/>
    <mergeCell ref="R91:R95"/>
    <mergeCell ref="M95:P95"/>
    <mergeCell ref="C66:C70"/>
    <mergeCell ref="D66:G70"/>
    <mergeCell ref="H66:H70"/>
    <mergeCell ref="I66:I69"/>
    <mergeCell ref="Q66:Q69"/>
    <mergeCell ref="R66:R70"/>
    <mergeCell ref="M70:P70"/>
    <mergeCell ref="C71:C75"/>
    <mergeCell ref="D71:G75"/>
    <mergeCell ref="H71:H75"/>
    <mergeCell ref="I71:I74"/>
    <mergeCell ref="Q71:Q74"/>
    <mergeCell ref="R71:R75"/>
    <mergeCell ref="M75:P75"/>
    <mergeCell ref="C86:C90"/>
    <mergeCell ref="D86:G90"/>
    <mergeCell ref="H86:H90"/>
    <mergeCell ref="H61:H65"/>
    <mergeCell ref="I61:I64"/>
    <mergeCell ref="Q61:Q64"/>
    <mergeCell ref="R61:R65"/>
    <mergeCell ref="M65:P65"/>
    <mergeCell ref="C46:C50"/>
    <mergeCell ref="I86:I89"/>
    <mergeCell ref="Q86:Q89"/>
    <mergeCell ref="R86:R90"/>
    <mergeCell ref="M90:P90"/>
    <mergeCell ref="C76:C80"/>
    <mergeCell ref="D76:G80"/>
    <mergeCell ref="H76:H80"/>
    <mergeCell ref="I76:I79"/>
    <mergeCell ref="Q76:Q79"/>
    <mergeCell ref="R76:R80"/>
    <mergeCell ref="M80:P80"/>
    <mergeCell ref="D163:G163"/>
    <mergeCell ref="D160:G160"/>
    <mergeCell ref="I163:J163"/>
    <mergeCell ref="Q24:R24"/>
    <mergeCell ref="Q27:R27"/>
    <mergeCell ref="O28:R28"/>
    <mergeCell ref="O20:P20"/>
    <mergeCell ref="Q20:R20"/>
    <mergeCell ref="C81:C85"/>
    <mergeCell ref="D81:G85"/>
    <mergeCell ref="H81:H85"/>
    <mergeCell ref="I81:I84"/>
    <mergeCell ref="Q81:Q84"/>
    <mergeCell ref="R81:R85"/>
    <mergeCell ref="M85:P85"/>
    <mergeCell ref="C56:C60"/>
    <mergeCell ref="D56:G60"/>
    <mergeCell ref="H56:H60"/>
    <mergeCell ref="I56:I59"/>
    <mergeCell ref="Q56:Q59"/>
    <mergeCell ref="R56:R60"/>
    <mergeCell ref="M60:P60"/>
    <mergeCell ref="C61:C65"/>
    <mergeCell ref="D61:G65"/>
  </mergeCells>
  <dataValidations count="1">
    <dataValidation type="list" allowBlank="1" showDropDown="0" showInputMessage="1" showErrorMessage="1" sqref="D173:D179">
      <formula1>"再見積もり,追加修正,追加翻訳,翻訳費更新"</formula1>
    </dataValidation>
  </dataValidations>
  <printOptions gridLines="false" gridLinesSet="true"/>
  <pageMargins left="0.35433070866142" right="0.23622047244094" top="0.74803149606299" bottom="0.74803149606299" header="0.31496062992126" footer="0.31496062992126"/>
  <pageSetup paperSize="9" orientation="portrait" scale="26" fitToHeight="1" fitToWidth="1" pageOrder="downThenOver" r:id="rId1ps"/>
  <headerFooter differentOddEven="false" differentFirst="false" scaleWithDoc="true" alignWithMargins="true">
    <oddHeader/>
    <oddFooter/>
    <evenHeader/>
    <evenFooter/>
    <firstHeader/>
    <firstFooter/>
  </headerFooter>
  <drawing r:id="rId2"/>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BN14"/>
  <sheetViews>
    <sheetView tabSelected="1" workbookViewId="0" zoomScale="85" zoomScaleNormal="70" view="pageBreakPreview" showGridLines="true" showRowColHeaders="1">
      <selection activeCell="G3" sqref="G3:J14"/>
    </sheetView>
  </sheetViews>
  <sheetFormatPr defaultRowHeight="14.4" defaultColWidth="8" outlineLevelRow="0" outlineLevelCol="0"/>
  <cols>
    <col min="1" max="1" width="8" style="18"/>
    <col min="2" max="2" width="8" style="18"/>
    <col min="3" max="3" width="32.992" bestFit="true" customWidth="true" style="18"/>
    <col min="4" max="4" width="8" style="18"/>
    <col min="5" max="5" width="12.568" bestFit="true" customWidth="true" style="18"/>
    <col min="6" max="6" width="8" style="18"/>
    <col min="7" max="7" width="11.569" bestFit="true" customWidth="true" style="19"/>
    <col min="8" max="8" width="13.568" bestFit="true" customWidth="true" style="20"/>
    <col min="9" max="9" width="15.853" bestFit="true" customWidth="true" style="20"/>
    <col min="10" max="10" width="13.568" bestFit="true" customWidth="true" style="21"/>
    <col min="11" max="11" width="8" style="20"/>
    <col min="12" max="12" width="8" style="18"/>
    <col min="13" max="13" width="8" style="19"/>
    <col min="14" max="14" width="8" style="20"/>
    <col min="15" max="15" width="8" style="20"/>
    <col min="16" max="16" width="8" style="19"/>
    <col min="17" max="17" width="8" style="20"/>
    <col min="18" max="18" width="8" style="18"/>
    <col min="19" max="19" width="8" style="18"/>
    <col min="20" max="20" width="8" style="18"/>
    <col min="21" max="21" width="8" style="18"/>
    <col min="22" max="22" width="8" style="18"/>
    <col min="23" max="23" width="8" style="18"/>
    <col min="24" max="24" width="8" style="20"/>
    <col min="25" max="25" width="8" style="19"/>
    <col min="26" max="26" width="8" style="20"/>
    <col min="27" max="27" width="8" style="18"/>
    <col min="28" max="28" width="8" style="18"/>
    <col min="29" max="29" width="8" style="18"/>
    <col min="30" max="30" width="8" style="18"/>
    <col min="31" max="31" width="8" style="18"/>
    <col min="32" max="32" width="8" style="18"/>
    <col min="33" max="33" width="8" style="18"/>
    <col min="34" max="34" width="8" style="18"/>
    <col min="35" max="35" width="8" style="18"/>
    <col min="36" max="36" width="8" style="18"/>
    <col min="37" max="37" width="8" style="18"/>
    <col min="38" max="38" width="8" style="18"/>
    <col min="39" max="39" width="8" style="18"/>
    <col min="40" max="40" width="8" style="18"/>
    <col min="41" max="41" width="8" style="18"/>
    <col min="42" max="42" width="8" style="18"/>
    <col min="43" max="43" width="8" style="19"/>
    <col min="44" max="44" width="8" style="20"/>
    <col min="45" max="45" width="8" style="20"/>
    <col min="46" max="46" width="8" style="21"/>
    <col min="47" max="47" width="8" style="20"/>
    <col min="48" max="48" width="8" style="18"/>
    <col min="49" max="49" width="8" style="18"/>
    <col min="50" max="50" width="8" style="18"/>
    <col min="51" max="51" width="8" style="18"/>
    <col min="52" max="52" width="8" style="18"/>
    <col min="53" max="53" width="8" style="18"/>
    <col min="54" max="54" width="8" style="18"/>
    <col min="55" max="55" width="8" style="18"/>
    <col min="56" max="56" width="8" style="18"/>
    <col min="57" max="57" width="8" style="18"/>
    <col min="58" max="58" width="8" style="18"/>
    <col min="59" max="59" width="8" style="18"/>
    <col min="60" max="60" width="8" style="18"/>
    <col min="61" max="61" width="8" style="19"/>
    <col min="62" max="62" width="8" style="20"/>
    <col min="63" max="63" width="8" style="20"/>
    <col min="64" max="64" width="8" style="19"/>
    <col min="65" max="65" width="8" style="20"/>
    <col min="66" max="66" width="8" style="18"/>
  </cols>
  <sheetData>
    <row r="2" spans="1:66">
      <c r="B2" s="174" t="s">
        <v>37</v>
      </c>
      <c r="C2" s="170" t="s">
        <v>38</v>
      </c>
      <c r="D2" s="170" t="s">
        <v>40</v>
      </c>
      <c r="E2" s="170"/>
      <c r="F2" s="170" t="s">
        <v>41</v>
      </c>
      <c r="G2" s="171" t="s">
        <v>128</v>
      </c>
      <c r="H2" s="172" t="s">
        <v>113</v>
      </c>
      <c r="I2" s="172" t="s">
        <v>114</v>
      </c>
      <c r="J2" s="173" t="s">
        <v>115</v>
      </c>
    </row>
    <row r="3" spans="1:66">
      <c r="B3" s="175" t="s">
        <v>116</v>
      </c>
      <c r="C3" s="161" t="s">
        <v>117</v>
      </c>
      <c r="D3" s="162">
        <v>0</v>
      </c>
      <c r="E3" s="161" t="s">
        <v>118</v>
      </c>
      <c r="F3" s="163">
        <v>4900.0</v>
      </c>
      <c r="G3" s="178">
        <f>$D3*$F3</f>
        <v>0</v>
      </c>
      <c r="H3" s="178">
        <f>sum($G3:$G14)</f>
        <v>152823</v>
      </c>
      <c r="I3" s="178">
        <f>$H3*0.20</f>
        <v>30564.6</v>
      </c>
      <c r="J3" s="181">
        <f>sum($H3:$I3)</f>
        <v>183387.6</v>
      </c>
    </row>
    <row r="4" spans="1:66">
      <c r="B4" s="176" t="s">
        <v>116</v>
      </c>
      <c r="C4" s="164" t="s">
        <v>102</v>
      </c>
      <c r="D4" s="164">
        <v>56.0</v>
      </c>
      <c r="E4" s="164" t="s">
        <v>126</v>
      </c>
      <c r="F4" s="166">
        <v>0.0</v>
      </c>
      <c r="G4" s="179">
        <f>$D4*$F4</f>
        <v>0</v>
      </c>
      <c r="H4" s="179"/>
      <c r="I4" s="179"/>
      <c r="J4" s="182"/>
    </row>
    <row r="5" spans="1:66">
      <c r="B5" s="176" t="s">
        <v>116</v>
      </c>
      <c r="C5" s="164" t="s">
        <v>119</v>
      </c>
      <c r="D5" s="165">
        <v>3.0</v>
      </c>
      <c r="E5" s="164" t="s">
        <v>118</v>
      </c>
      <c r="F5" s="166">
        <v>4900.0</v>
      </c>
      <c r="G5" s="179">
        <f>$D5*$F5</f>
        <v>14700</v>
      </c>
      <c r="H5" s="179"/>
      <c r="I5" s="179"/>
      <c r="J5" s="182"/>
    </row>
    <row r="6" spans="1:66">
      <c r="B6" s="176" t="s">
        <v>116</v>
      </c>
      <c r="C6" s="164" t="s">
        <v>120</v>
      </c>
      <c r="D6" s="165">
        <v>0</v>
      </c>
      <c r="E6" s="164" t="s">
        <v>118</v>
      </c>
      <c r="F6" s="166">
        <v>4600.0</v>
      </c>
      <c r="G6" s="179">
        <f>$D6*$F6</f>
        <v>0</v>
      </c>
      <c r="H6" s="179"/>
      <c r="I6" s="179"/>
      <c r="J6" s="182"/>
    </row>
    <row r="7" spans="1:66">
      <c r="B7" s="176" t="s">
        <v>116</v>
      </c>
      <c r="C7" s="164" t="s">
        <v>121</v>
      </c>
      <c r="D7" s="165">
        <v>0</v>
      </c>
      <c r="E7" s="164" t="s">
        <v>118</v>
      </c>
      <c r="F7" s="166">
        <v>4600.0</v>
      </c>
      <c r="G7" s="179">
        <f>$D7*$F7</f>
        <v>0</v>
      </c>
      <c r="H7" s="179"/>
      <c r="I7" s="179"/>
      <c r="J7" s="182"/>
    </row>
    <row r="8" spans="1:66">
      <c r="B8" s="176" t="s">
        <v>116</v>
      </c>
      <c r="C8" s="164" t="s">
        <v>86</v>
      </c>
      <c r="D8" s="164">
        <v>4727.0</v>
      </c>
      <c r="E8" s="164" t="s">
        <v>126</v>
      </c>
      <c r="F8" s="166">
        <v>23.0</v>
      </c>
      <c r="G8" s="179">
        <f>$D8*$F8</f>
        <v>108721</v>
      </c>
      <c r="H8" s="179"/>
      <c r="I8" s="179"/>
      <c r="J8" s="182"/>
    </row>
    <row r="9" spans="1:66">
      <c r="B9" s="176" t="s">
        <v>116</v>
      </c>
      <c r="C9" s="164" t="s">
        <v>122</v>
      </c>
      <c r="D9" s="164">
        <v>195.0</v>
      </c>
      <c r="E9" s="164" t="s">
        <v>126</v>
      </c>
      <c r="F9" s="166">
        <v>18.0</v>
      </c>
      <c r="G9" s="179">
        <f>$D9*$F9</f>
        <v>3510</v>
      </c>
      <c r="H9" s="179"/>
      <c r="I9" s="179"/>
      <c r="J9" s="182"/>
    </row>
    <row r="10" spans="1:66">
      <c r="B10" s="176" t="s">
        <v>116</v>
      </c>
      <c r="C10" s="164" t="s">
        <v>123</v>
      </c>
      <c r="D10" s="164">
        <v>473.0</v>
      </c>
      <c r="E10" s="164" t="s">
        <v>126</v>
      </c>
      <c r="F10" s="166">
        <v>13.0</v>
      </c>
      <c r="G10" s="179">
        <f>$D10*$F10</f>
        <v>6149</v>
      </c>
      <c r="H10" s="179"/>
      <c r="I10" s="179"/>
      <c r="J10" s="182"/>
    </row>
    <row r="11" spans="1:66">
      <c r="B11" s="176" t="s">
        <v>116</v>
      </c>
      <c r="C11" s="164" t="s">
        <v>124</v>
      </c>
      <c r="D11" s="164">
        <v>223.0</v>
      </c>
      <c r="E11" s="164" t="s">
        <v>126</v>
      </c>
      <c r="F11" s="166">
        <v>7.0</v>
      </c>
      <c r="G11" s="179">
        <f>$D11*$F11</f>
        <v>1561</v>
      </c>
      <c r="H11" s="179"/>
      <c r="I11" s="179"/>
      <c r="J11" s="182"/>
    </row>
    <row r="12" spans="1:66">
      <c r="B12" s="176" t="s">
        <v>116</v>
      </c>
      <c r="C12" s="164" t="s">
        <v>100</v>
      </c>
      <c r="D12" s="164">
        <v>626.0</v>
      </c>
      <c r="E12" s="164" t="s">
        <v>126</v>
      </c>
      <c r="F12" s="166">
        <v>7.0</v>
      </c>
      <c r="G12" s="179">
        <f>$D12*$F12</f>
        <v>4382</v>
      </c>
      <c r="H12" s="179"/>
      <c r="I12" s="179"/>
      <c r="J12" s="182"/>
    </row>
    <row r="13" spans="1:66">
      <c r="B13" s="176" t="s">
        <v>116</v>
      </c>
      <c r="C13" s="164" t="s">
        <v>125</v>
      </c>
      <c r="D13" s="165">
        <v>0</v>
      </c>
      <c r="E13" s="164" t="s">
        <v>118</v>
      </c>
      <c r="F13" s="166">
        <v>4600.0</v>
      </c>
      <c r="G13" s="179">
        <f>$D13*$F13</f>
        <v>0</v>
      </c>
      <c r="H13" s="179"/>
      <c r="I13" s="179"/>
      <c r="J13" s="182"/>
    </row>
    <row r="14" spans="1:66">
      <c r="B14" s="177" t="s">
        <v>116</v>
      </c>
      <c r="C14" s="167" t="s">
        <v>127</v>
      </c>
      <c r="D14" s="168">
        <v>3.0</v>
      </c>
      <c r="E14" s="167" t="s">
        <v>118</v>
      </c>
      <c r="F14" s="169">
        <v>4600.0</v>
      </c>
      <c r="G14" s="180">
        <f>$D14*$F14</f>
        <v>13800</v>
      </c>
      <c r="H14" s="180"/>
      <c r="I14" s="180"/>
      <c r="J14" s="183"/>
    </row>
  </sheetData>
  <mergeCells>
    <mergeCell ref="B3:B14"/>
    <mergeCell ref="H3:H14"/>
    <mergeCell ref="I3:I14"/>
    <mergeCell ref="J3:J14"/>
    <mergeCell ref="D2:E2"/>
  </mergeCells>
  <printOptions gridLines="false" gridLinesSet="true"/>
  <pageMargins left="0.70866141732283" right="0.70866141732283" top="0.74803149606299" bottom="0.74803149606299" header="0.31496062992126" footer="0.31496062992126"/>
  <pageSetup paperSize="9" orientation="portrait" scale="39" fitToHeight="1" fitToWidth="1" pageOrder="downThenOver" r:id="rId1ps"/>
  <headerFooter differentOddEven="false" differentFirst="false" scaleWithDoc="true" alignWithMargins="true">
    <oddHeader/>
    <oddFooter/>
    <evenHeader/>
    <evenFooter/>
    <firstHeader/>
    <firstFooter/>
  </headerFooter>
  <colBreaks count="1" manualBreakCount="1">
    <brk id="-1" man="1"/>
  </colBreaks>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見積書_カガミ</vt:lpstr>
      <vt:lpstr>翻訳詳細（K社単価)</vt:lpstr>
    </vt:vector>
  </TitlesOfParts>
  <Company>KWIX</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Daisuke Nakabayashi</dc:creator>
  <cp:lastModifiedBy>下谷 知美</cp:lastModifiedBy>
  <dcterms:created xsi:type="dcterms:W3CDTF">2016-09-05T15:48:40+09:00</dcterms:created>
  <dcterms:modified xsi:type="dcterms:W3CDTF">2024-11-29T14:59:36+09:00</dcterms:modified>
  <dc:title/>
  <dc:description/>
  <dc:subject/>
  <cp:keywords/>
  <cp:category/>
</cp:coreProperties>
</file>